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 Lines" sheetId="1" state="visible" r:id="rId1"/>
    <sheet xmlns:r="http://schemas.openxmlformats.org/officeDocument/2006/relationships" name="Funding &amp; Income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€&quot;#,##0.00"/>
    <numFmt numFmtId="165" formatCode="0.0%"/>
    <numFmt numFmtId="166" formatCode="DD/MM/YYYY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4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164" fontId="5" fillId="6" borderId="1" applyAlignment="1" pivotButton="0" quotePrefix="0" xfId="0">
      <alignment horizontal="center" vertical="center" wrapText="1"/>
    </xf>
    <xf numFmtId="165" fontId="5" fillId="6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0" fontId="1" fillId="0" borderId="0" pivotButton="0" quotePrefix="0" xfId="0"/>
    <xf numFmtId="166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center" vertical="center" wrapText="1"/>
    </xf>
    <xf numFmtId="1" fontId="3" fillId="4" borderId="1" applyAlignment="1" pivotButton="0" quotePrefix="0" xfId="0">
      <alignment horizontal="center" vertical="center" wrapText="1"/>
    </xf>
    <xf numFmtId="1" fontId="3" fillId="5" borderId="1" applyAlignment="1" pivotButton="0" quotePrefix="0" xfId="0">
      <alignment horizontal="center" vertical="center" wrapText="1"/>
    </xf>
    <xf numFmtId="0" fontId="2" fillId="6" borderId="0" applyAlignment="1" pivotButton="0" quotePrefix="0" xfId="0">
      <alignment horizontal="center" vertical="center" wrapText="1"/>
    </xf>
    <xf numFmtId="0" fontId="4" fillId="0" borderId="1" pivotButton="0" quotePrefix="0" xfId="0"/>
    <xf numFmtId="0" fontId="3" fillId="3" borderId="1" pivotButton="0" quotePrefix="0" xfId="0"/>
  </cellXfs>
  <cellStyles count="1">
    <cellStyle name="Normal" xfId="0" builtinId="0" hidden="0"/>
  </cellStyles>
  <dxfs count="2">
    <dxf>
      <font>
        <name val="Calibri"/>
        <b val="1"/>
        <color rgb="00DC2626"/>
        <sz val="10"/>
      </font>
      <fill>
        <patternFill patternType="solid">
          <fgColor rgb="00FEE2E2"/>
          <bgColor rgb="00FEE2E2"/>
        </patternFill>
      </fill>
    </dxf>
    <dxf>
      <font>
        <name val="Calibri"/>
        <b val="1"/>
        <color rgb="0022C55E"/>
        <sz val="10"/>
      </font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Budgeted vs Actual Cost by Category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'Budget Lines'!C3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'Budget Lines'!$A$4:$A$13</f>
            </numRef>
          </cat>
          <val>
            <numRef>
              <f>'Budget Lines'!$C$4:$C$13</f>
            </numRef>
          </val>
        </ser>
        <ser>
          <idx val="1"/>
          <order val="1"/>
          <tx>
            <strRef>
              <f>'Budget Lines'!D3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'Budget Lines'!$A$4:$A$13</f>
            </numRef>
          </cat>
          <val>
            <numRef>
              <f>'Budget Lines'!$D$4:$D$13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Actual Expenditure Distribution</a:t>
            </a:r>
          </a:p>
        </rich>
      </tx>
    </title>
    <plotArea>
      <pieChart>
        <varyColors val="1"/>
        <ser>
          <idx val="0"/>
          <order val="0"/>
          <tx>
            <strRef>
              <f>'Budget Lines'!D3</f>
            </strRef>
          </tx>
          <spPr>
            <a:ln xmlns:a="http://schemas.openxmlformats.org/drawingml/2006/main">
              <a:prstDash val="solid"/>
            </a:ln>
          </spPr>
          <cat>
            <numRef>
              <f>'Budget Lines'!$A$4:$A$13</f>
            </numRef>
          </cat>
          <val>
            <numRef>
              <f>'Budget Lines'!$D$4:$D$13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792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23</row>
      <rowOff>0</rowOff>
    </from>
    <ext cx="576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34" customWidth="1" min="2" max="2"/>
    <col width="15" customWidth="1" min="3" max="3"/>
    <col width="15" customWidth="1" min="4" max="4"/>
    <col width="14" customWidth="1" min="5" max="5"/>
    <col width="11" customWidth="1" min="6" max="6"/>
    <col width="14" customWidth="1" min="7" max="7"/>
    <col width="38" customWidth="1" min="8" max="8"/>
  </cols>
  <sheetData>
    <row r="1" ht="26" customHeight="1">
      <c r="A1" s="1" t="inlineStr">
        <is>
          <t>Ballyfinnane Tidy Towns Committee - Annual Budget 2026</t>
        </is>
      </c>
    </row>
    <row r="2"/>
    <row r="3" ht="20" customHeight="1">
      <c r="A3" s="2" t="inlineStr">
        <is>
          <t>Category</t>
        </is>
      </c>
      <c r="B3" s="2" t="inlineStr">
        <is>
          <t>Item Description</t>
        </is>
      </c>
      <c r="C3" s="2" t="inlineStr">
        <is>
          <t>Budgeted Cost</t>
        </is>
      </c>
      <c r="D3" s="2" t="inlineStr">
        <is>
          <t>Actual Cost</t>
        </is>
      </c>
      <c r="E3" s="2" t="inlineStr">
        <is>
          <t>Variance</t>
        </is>
      </c>
      <c r="F3" s="2" t="inlineStr">
        <is>
          <t>% Spent</t>
        </is>
      </c>
      <c r="G3" s="2" t="inlineStr">
        <is>
          <t>Status</t>
        </is>
      </c>
      <c r="H3" s="2" t="inlineStr">
        <is>
          <t>Notes</t>
        </is>
      </c>
    </row>
    <row r="4">
      <c r="A4" s="3" t="inlineStr">
        <is>
          <t>Planting &amp; Landscaping</t>
        </is>
      </c>
      <c r="B4" s="4" t="inlineStr">
        <is>
          <t>Spring bedding plants and shrubs</t>
        </is>
      </c>
      <c r="C4" s="5" t="n">
        <v>850</v>
      </c>
      <c r="D4" s="5" t="n">
        <v>910.5</v>
      </c>
      <c r="E4" s="6">
        <f>C4-D4</f>
        <v/>
      </c>
      <c r="F4" s="7">
        <f>IFERROR(D4/C4,0)</f>
        <v/>
      </c>
      <c r="G4" s="8">
        <f>IF(D4&gt;C4,"Over Budget",IF(D4=C4,"On Budget","Under Budget"))</f>
        <v/>
      </c>
      <c r="H4" s="4" t="inlineStr">
        <is>
          <t>Delivered by Cork Garden Supplies</t>
        </is>
      </c>
    </row>
    <row r="5">
      <c r="A5" s="9" t="inlineStr">
        <is>
          <t>Litter Collection</t>
        </is>
      </c>
      <c r="B5" s="10" t="inlineStr">
        <is>
          <t>Bags, gloves, litter pickers</t>
        </is>
      </c>
      <c r="C5" s="5" t="n">
        <v>300</v>
      </c>
      <c r="D5" s="5" t="n">
        <v>265</v>
      </c>
      <c r="E5" s="11">
        <f>C5-D5</f>
        <v/>
      </c>
      <c r="F5" s="12">
        <f>IFERROR(D5/C5,0)</f>
        <v/>
      </c>
      <c r="G5" s="13">
        <f>IF(D5&gt;C5,"Over Budget",IF(D5=C5,"On Budget","Under Budget"))</f>
        <v/>
      </c>
      <c r="H5" s="10" t="inlineStr">
        <is>
          <t>Bulk order from Waterford Hardware</t>
        </is>
      </c>
    </row>
    <row r="6">
      <c r="A6" s="3" t="inlineStr">
        <is>
          <t>Painting</t>
        </is>
      </c>
      <c r="B6" s="4" t="inlineStr">
        <is>
          <t>Paint for railings, benches and shopfronts</t>
        </is>
      </c>
      <c r="C6" s="5" t="n">
        <v>620</v>
      </c>
      <c r="D6" s="5" t="n">
        <v>580</v>
      </c>
      <c r="E6" s="6">
        <f>C6-D6</f>
        <v/>
      </c>
      <c r="F6" s="7">
        <f>IFERROR(D6/C6,0)</f>
        <v/>
      </c>
      <c r="G6" s="8">
        <f>IF(D6&gt;C6,"Over Budget",IF(D6=C6,"On Budget","Under Budget"))</f>
        <v/>
      </c>
      <c r="H6" s="4" t="inlineStr">
        <is>
          <t>Community paint day in April</t>
        </is>
      </c>
    </row>
    <row r="7">
      <c r="A7" s="9" t="inlineStr">
        <is>
          <t>Community Events</t>
        </is>
      </c>
      <c r="B7" s="10" t="inlineStr">
        <is>
          <t>Tidy Towns launch day and clean-up event</t>
        </is>
      </c>
      <c r="C7" s="5" t="n">
        <v>450</v>
      </c>
      <c r="D7" s="5" t="n">
        <v>495</v>
      </c>
      <c r="E7" s="11">
        <f>C7-D7</f>
        <v/>
      </c>
      <c r="F7" s="12">
        <f>IFERROR(D7/C7,0)</f>
        <v/>
      </c>
      <c r="G7" s="13">
        <f>IF(D7&gt;C7,"Over Budget",IF(D7=C7,"On Budget","Under Budget"))</f>
        <v/>
      </c>
      <c r="H7" s="10" t="inlineStr">
        <is>
          <t>Higher attendance than expected</t>
        </is>
      </c>
    </row>
    <row r="8">
      <c r="A8" s="3" t="inlineStr">
        <is>
          <t>Flowers &amp; Planters</t>
        </is>
      </c>
      <c r="B8" s="4" t="inlineStr">
        <is>
          <t>New planters for Main Street</t>
        </is>
      </c>
      <c r="C8" s="5" t="n">
        <v>700</v>
      </c>
      <c r="D8" s="5" t="n">
        <v>640</v>
      </c>
      <c r="E8" s="6">
        <f>C8-D8</f>
        <v/>
      </c>
      <c r="F8" s="7">
        <f>IFERROR(D8/C8,0)</f>
        <v/>
      </c>
      <c r="G8" s="8">
        <f>IF(D8&gt;C8,"Over Budget",IF(D8=C8,"On Budget","Under Budget"))</f>
        <v/>
      </c>
      <c r="H8" s="4" t="inlineStr">
        <is>
          <t>Six planters from Kilkenny Crafts</t>
        </is>
      </c>
    </row>
    <row r="9">
      <c r="A9" s="9" t="inlineStr">
        <is>
          <t>Signage</t>
        </is>
      </c>
      <c r="B9" s="10" t="inlineStr">
        <is>
          <t>Welcome signs and directional signage</t>
        </is>
      </c>
      <c r="C9" s="5" t="n">
        <v>950</v>
      </c>
      <c r="D9" s="5" t="n">
        <v>950</v>
      </c>
      <c r="E9" s="11">
        <f>C9-D9</f>
        <v/>
      </c>
      <c r="F9" s="12">
        <f>IFERROR(D9/C9,0)</f>
        <v/>
      </c>
      <c r="G9" s="13">
        <f>IF(D9&gt;C9,"Over Budget",IF(D9=C9,"On Budget","Under Budget"))</f>
        <v/>
      </c>
      <c r="H9" s="10" t="inlineStr">
        <is>
          <t>Installed by Galway Signs Ltd</t>
        </is>
      </c>
    </row>
    <row r="10">
      <c r="A10" s="3" t="inlineStr">
        <is>
          <t>Environmental Improvement</t>
        </is>
      </c>
      <c r="B10" s="4" t="inlineStr">
        <is>
          <t>Wildflower meadow and bee hotels</t>
        </is>
      </c>
      <c r="C10" s="5" t="n">
        <v>400</v>
      </c>
      <c r="D10" s="5" t="n">
        <v>375</v>
      </c>
      <c r="E10" s="6">
        <f>C10-D10</f>
        <v/>
      </c>
      <c r="F10" s="7">
        <f>IFERROR(D10/C10,0)</f>
        <v/>
      </c>
      <c r="G10" s="8">
        <f>IF(D10&gt;C10,"Over Budget",IF(D10=C10,"On Budget","Under Budget"))</f>
        <v/>
      </c>
      <c r="H10" s="4" t="inlineStr">
        <is>
          <t>Grant-supported biodiversity project</t>
        </is>
      </c>
    </row>
    <row r="11">
      <c r="A11" s="9" t="inlineStr">
        <is>
          <t>Training &amp; Admin</t>
        </is>
      </c>
      <c r="B11" s="10" t="inlineStr">
        <is>
          <t>Committee training and stationery</t>
        </is>
      </c>
      <c r="C11" s="5" t="n">
        <v>150</v>
      </c>
      <c r="D11" s="5" t="n">
        <v>140</v>
      </c>
      <c r="E11" s="11">
        <f>C11-D11</f>
        <v/>
      </c>
      <c r="F11" s="12">
        <f>IFERROR(D11/C11,0)</f>
        <v/>
      </c>
      <c r="G11" s="13">
        <f>IF(D11&gt;C11,"Over Budget",IF(D11=C11,"On Budget","Under Budget"))</f>
        <v/>
      </c>
      <c r="H11" s="10" t="inlineStr">
        <is>
          <t>Tidy Towns handbook and workshop</t>
        </is>
      </c>
    </row>
    <row r="12">
      <c r="A12" s="3" t="inlineStr">
        <is>
          <t>Equipment</t>
        </is>
      </c>
      <c r="B12" s="4" t="inlineStr">
        <is>
          <t>Wheelbarrows, hedge trimmer, hoses</t>
        </is>
      </c>
      <c r="C12" s="5" t="n">
        <v>680</v>
      </c>
      <c r="D12" s="5" t="n">
        <v>725</v>
      </c>
      <c r="E12" s="6">
        <f>C12-D12</f>
        <v/>
      </c>
      <c r="F12" s="7">
        <f>IFERROR(D12/C12,0)</f>
        <v/>
      </c>
      <c r="G12" s="8">
        <f>IF(D12&gt;C12,"Over Budget",IF(D12=C12,"On Budget","Under Budget"))</f>
        <v/>
      </c>
      <c r="H12" s="4" t="inlineStr">
        <is>
          <t>Replacement hedge trimmer needed</t>
        </is>
      </c>
    </row>
    <row r="13">
      <c r="A13" s="9" t="inlineStr">
        <is>
          <t>Newsletter &amp; Publicity</t>
        </is>
      </c>
      <c r="B13" s="10" t="inlineStr">
        <is>
          <t>Local newsletter and social media promotion</t>
        </is>
      </c>
      <c r="C13" s="5" t="n">
        <v>200</v>
      </c>
      <c r="D13" s="5" t="n">
        <v>175</v>
      </c>
      <c r="E13" s="11">
        <f>C13-D13</f>
        <v/>
      </c>
      <c r="F13" s="12">
        <f>IFERROR(D13/C13,0)</f>
        <v/>
      </c>
      <c r="G13" s="13">
        <f>IF(D13&gt;C13,"Over Budget",IF(D13=C13,"On Budget","Under Budget"))</f>
        <v/>
      </c>
      <c r="H13" s="10" t="inlineStr">
        <is>
          <t>Printed by Limerick Print Shop</t>
        </is>
      </c>
    </row>
    <row r="14">
      <c r="A14" s="14" t="inlineStr">
        <is>
          <t>TOTAL</t>
        </is>
      </c>
      <c r="B14" s="14" t="inlineStr"/>
      <c r="C14" s="15">
        <f>SUM(C4:C13)</f>
        <v/>
      </c>
      <c r="D14" s="15">
        <f>SUM(D4:D13)</f>
        <v/>
      </c>
      <c r="E14" s="15">
        <f>C14-D14</f>
        <v/>
      </c>
      <c r="F14" s="16">
        <f>IFERROR(D14/C14,0)</f>
        <v/>
      </c>
      <c r="G14" s="17" t="n"/>
      <c r="H14" s="17" t="n"/>
    </row>
  </sheetData>
  <mergeCells count="1">
    <mergeCell ref="A1:H1"/>
  </mergeCells>
  <conditionalFormatting sqref="G4:G13">
    <cfRule type="expression" priority="1" dxfId="0" stopIfTrue="1">
      <formula>G4="Over Budget"</formula>
    </cfRule>
    <cfRule type="expression" priority="2" dxfId="1" stopIfTrue="1">
      <formula>G4="Under Budget"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6" customWidth="1" min="3" max="3"/>
    <col width="16" customWidth="1" min="4" max="4"/>
    <col width="15" customWidth="1" min="5" max="5"/>
    <col width="12" customWidth="1" min="6" max="6"/>
    <col width="17" customWidth="1" min="7" max="7"/>
  </cols>
  <sheetData>
    <row r="1" ht="26" customHeight="1">
      <c r="A1" s="18" t="inlineStr">
        <is>
          <t>Ballyfinnane Tidy Towns Committee - Funding &amp; Income 2026</t>
        </is>
      </c>
    </row>
    <row r="2"/>
    <row r="3" ht="20" customHeight="1">
      <c r="A3" s="2" t="inlineStr">
        <is>
          <t>Funding Source</t>
        </is>
      </c>
      <c r="B3" s="2" t="inlineStr">
        <is>
          <t>Type</t>
        </is>
      </c>
      <c r="C3" s="2" t="inlineStr">
        <is>
          <t>Amount Expected</t>
        </is>
      </c>
      <c r="D3" s="2" t="inlineStr">
        <is>
          <t>Amount Received</t>
        </is>
      </c>
      <c r="E3" s="2" t="inlineStr">
        <is>
          <t>Date Received</t>
        </is>
      </c>
      <c r="F3" s="2" t="inlineStr">
        <is>
          <t>% Received</t>
        </is>
      </c>
      <c r="G3" s="2" t="inlineStr">
        <is>
          <t>Status</t>
        </is>
      </c>
    </row>
    <row r="4">
      <c r="A4" s="4" t="inlineStr">
        <is>
          <t>Comhairle Contae (County Council) Grant</t>
        </is>
      </c>
      <c r="B4" s="3" t="inlineStr">
        <is>
          <t>Grant</t>
        </is>
      </c>
      <c r="C4" s="5" t="n">
        <v>2500</v>
      </c>
      <c r="D4" s="5" t="n">
        <v>2500</v>
      </c>
      <c r="E4" s="19" t="inlineStr">
        <is>
          <t>10/02/2026</t>
        </is>
      </c>
      <c r="F4" s="7">
        <f>IFERROR(D4/C4,0)</f>
        <v/>
      </c>
      <c r="G4" s="8">
        <f>IF(D4&gt;=C4,"Received in Full",IF(D4=0,"Pending","Partially Received"))</f>
        <v/>
      </c>
    </row>
    <row r="5">
      <c r="A5" s="10" t="inlineStr">
        <is>
          <t>SuperValu TidyTowns Sponsorship</t>
        </is>
      </c>
      <c r="B5" s="9" t="inlineStr">
        <is>
          <t>Sponsorship</t>
        </is>
      </c>
      <c r="C5" s="5" t="n">
        <v>500</v>
      </c>
      <c r="D5" s="5" t="n">
        <v>500</v>
      </c>
      <c r="E5" s="19" t="inlineStr">
        <is>
          <t>18/02/2026</t>
        </is>
      </c>
      <c r="F5" s="12">
        <f>IFERROR(D5/C5,0)</f>
        <v/>
      </c>
      <c r="G5" s="13">
        <f>IF(D5&gt;=C5,"Received in Full",IF(D5=0,"Pending","Partially Received"))</f>
        <v/>
      </c>
    </row>
    <row r="6">
      <c r="A6" s="4" t="inlineStr">
        <is>
          <t>Community Fundraising Coffee Morning</t>
        </is>
      </c>
      <c r="B6" s="3" t="inlineStr">
        <is>
          <t>Fundraising</t>
        </is>
      </c>
      <c r="C6" s="5" t="n">
        <v>350</v>
      </c>
      <c r="D6" s="5" t="n">
        <v>380</v>
      </c>
      <c r="E6" s="19" t="inlineStr">
        <is>
          <t>01/03/2026</t>
        </is>
      </c>
      <c r="F6" s="7">
        <f>IFERROR(D6/C6,0)</f>
        <v/>
      </c>
      <c r="G6" s="8">
        <f>IF(D6&gt;=C6,"Received in Full",IF(D6=0,"Pending","Partially Received"))</f>
        <v/>
      </c>
    </row>
    <row r="7">
      <c r="A7" s="10" t="inlineStr">
        <is>
          <t>Membership Subscriptions</t>
        </is>
      </c>
      <c r="B7" s="9" t="inlineStr">
        <is>
          <t>Membership</t>
        </is>
      </c>
      <c r="C7" s="5" t="n">
        <v>600</v>
      </c>
      <c r="D7" s="5" t="n">
        <v>540</v>
      </c>
      <c r="E7" s="19" t="inlineStr">
        <is>
          <t>15/03/2026</t>
        </is>
      </c>
      <c r="F7" s="12">
        <f>IFERROR(D7/C7,0)</f>
        <v/>
      </c>
      <c r="G7" s="13">
        <f>IF(D7&gt;=C7,"Received in Full",IF(D7=0,"Pending","Partially Received"))</f>
        <v/>
      </c>
    </row>
    <row r="8">
      <c r="A8" s="4" t="inlineStr">
        <is>
          <t>Local Credit Union Donation</t>
        </is>
      </c>
      <c r="B8" s="3" t="inlineStr">
        <is>
          <t>Donation</t>
        </is>
      </c>
      <c r="C8" s="5" t="n">
        <v>400</v>
      </c>
      <c r="D8" s="5" t="n">
        <v>400</v>
      </c>
      <c r="E8" s="19" t="inlineStr">
        <is>
          <t>22/03/2026</t>
        </is>
      </c>
      <c r="F8" s="7">
        <f>IFERROR(D8/C8,0)</f>
        <v/>
      </c>
      <c r="G8" s="8">
        <f>IF(D8&gt;=C8,"Received in Full",IF(D8=0,"Pending","Partially Received"))</f>
        <v/>
      </c>
    </row>
    <row r="9">
      <c r="A9" s="10" t="inlineStr">
        <is>
          <t>Tidy Towns National Grant Scheme</t>
        </is>
      </c>
      <c r="B9" s="9" t="inlineStr">
        <is>
          <t>Grant</t>
        </is>
      </c>
      <c r="C9" s="5" t="n">
        <v>1500</v>
      </c>
      <c r="D9" s="5" t="n">
        <v>0</v>
      </c>
      <c r="E9" s="19" t="inlineStr"/>
      <c r="F9" s="12">
        <f>IFERROR(D9/C9,0)</f>
        <v/>
      </c>
      <c r="G9" s="13">
        <f>IF(D9&gt;=C9,"Received in Full",IF(D9=0,"Pending","Partially Received"))</f>
        <v/>
      </c>
    </row>
    <row r="10">
      <c r="A10" s="4" t="inlineStr">
        <is>
          <t>Church Gate Collection</t>
        </is>
      </c>
      <c r="B10" s="3" t="inlineStr">
        <is>
          <t>Fundraising</t>
        </is>
      </c>
      <c r="C10" s="5" t="n">
        <v>300</v>
      </c>
      <c r="D10" s="5" t="n">
        <v>295</v>
      </c>
      <c r="E10" s="19" t="inlineStr">
        <is>
          <t>05/04/2026</t>
        </is>
      </c>
      <c r="F10" s="7">
        <f>IFERROR(D10/C10,0)</f>
        <v/>
      </c>
      <c r="G10" s="8">
        <f>IF(D10&gt;=C10,"Received in Full",IF(D10=0,"Pending","Partially Received"))</f>
        <v/>
      </c>
    </row>
    <row r="11">
      <c r="A11" s="10" t="inlineStr">
        <is>
          <t>GAA Club Sponsorship</t>
        </is>
      </c>
      <c r="B11" s="9" t="inlineStr">
        <is>
          <t>Sponsorship</t>
        </is>
      </c>
      <c r="C11" s="5" t="n">
        <v>250</v>
      </c>
      <c r="D11" s="5" t="n">
        <v>250</v>
      </c>
      <c r="E11" s="19" t="inlineStr">
        <is>
          <t>12/04/2026</t>
        </is>
      </c>
      <c r="F11" s="12">
        <f>IFERROR(D11/C11,0)</f>
        <v/>
      </c>
      <c r="G11" s="13">
        <f>IF(D11&gt;=C11,"Received in Full",IF(D11=0,"Pending","Partially Received"))</f>
        <v/>
      </c>
    </row>
    <row r="12">
      <c r="A12" s="4" t="inlineStr">
        <is>
          <t>Table Quiz Night</t>
        </is>
      </c>
      <c r="B12" s="3" t="inlineStr">
        <is>
          <t>Fundraising</t>
        </is>
      </c>
      <c r="C12" s="5" t="n">
        <v>320</v>
      </c>
      <c r="D12" s="5" t="n">
        <v>340</v>
      </c>
      <c r="E12" s="19" t="inlineStr">
        <is>
          <t>26/04/2026</t>
        </is>
      </c>
      <c r="F12" s="7">
        <f>IFERROR(D12/C12,0)</f>
        <v/>
      </c>
      <c r="G12" s="8">
        <f>IF(D12&gt;=C12,"Received in Full",IF(D12=0,"Pending","Partially Received"))</f>
        <v/>
      </c>
    </row>
    <row r="13">
      <c r="A13" s="10" t="inlineStr">
        <is>
          <t>Local Business Contributions</t>
        </is>
      </c>
      <c r="B13" s="9" t="inlineStr">
        <is>
          <t>Donation</t>
        </is>
      </c>
      <c r="C13" s="5" t="n">
        <v>450</v>
      </c>
      <c r="D13" s="5" t="n">
        <v>400</v>
      </c>
      <c r="E13" s="19" t="inlineStr">
        <is>
          <t>03/05/2026</t>
        </is>
      </c>
      <c r="F13" s="12">
        <f>IFERROR(D13/C13,0)</f>
        <v/>
      </c>
      <c r="G13" s="13">
        <f>IF(D13&gt;=C13,"Received in Full",IF(D13=0,"Pending","Partially Received"))</f>
        <v/>
      </c>
    </row>
    <row r="14">
      <c r="A14" s="14" t="inlineStr">
        <is>
          <t>TOTAL</t>
        </is>
      </c>
      <c r="B14" s="14" t="n"/>
      <c r="C14" s="15">
        <f>SUM(C4:C13)</f>
        <v/>
      </c>
      <c r="D14" s="15">
        <f>SUM(D4:D13)</f>
        <v/>
      </c>
      <c r="E14" s="14" t="n"/>
      <c r="F14" s="16">
        <f>IFERROR(D14/C14,0)</f>
        <v/>
      </c>
      <c r="G14" s="14" t="n"/>
    </row>
  </sheetData>
  <mergeCells count="1">
    <mergeCell ref="A1:G1"/>
  </mergeCells>
  <conditionalFormatting sqref="G4:G13">
    <cfRule type="expression" priority="1" dxfId="0" stopIfTrue="1">
      <formula>G4="Pending"</formula>
    </cfRule>
    <cfRule type="expression" priority="2" dxfId="1" stopIfTrue="1">
      <formula>G4="Received in Full"</formula>
    </cfRule>
  </conditionalFormatting>
  <dataValidations count="1">
    <dataValidation sqref="B4:B13" showErrorMessage="1" showInputMessage="1" allowBlank="1" type="list">
      <formula1>"Grant,Sponsorship,Fundraising,Membership,Donation"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6" customWidth="1" min="1" max="1"/>
    <col width="18" customWidth="1" min="2" max="2"/>
    <col width="4" customWidth="1" min="3" max="3"/>
    <col width="20" customWidth="1" min="4" max="4"/>
    <col width="16" customWidth="1" min="5" max="5"/>
    <col width="16" customWidth="1" min="6" max="6"/>
  </cols>
  <sheetData>
    <row r="1" ht="26" customHeight="1">
      <c r="A1" s="18" t="inlineStr">
        <is>
          <t>Tidy Towns Committee - Budget Dashboard 2026</t>
        </is>
      </c>
    </row>
    <row r="2"/>
    <row r="3">
      <c r="A3" s="2" t="inlineStr">
        <is>
          <t>Key Metric</t>
        </is>
      </c>
      <c r="B3" s="2" t="inlineStr">
        <is>
          <t>Value</t>
        </is>
      </c>
    </row>
    <row r="4">
      <c r="A4" s="20" t="inlineStr">
        <is>
          <t>Total Budgeted Expenditure</t>
        </is>
      </c>
      <c r="B4" s="21">
        <f>'Budget Lines'!C14</f>
        <v/>
      </c>
    </row>
    <row r="5">
      <c r="A5" s="22" t="inlineStr">
        <is>
          <t>Total Actual Expenditure</t>
        </is>
      </c>
      <c r="B5" s="23">
        <f>'Budget Lines'!D14</f>
        <v/>
      </c>
    </row>
    <row r="6">
      <c r="A6" s="20" t="inlineStr">
        <is>
          <t>Overall Variance</t>
        </is>
      </c>
      <c r="B6" s="21">
        <f>'Budget Lines'!E14</f>
        <v/>
      </c>
    </row>
    <row r="7">
      <c r="A7" s="22" t="inlineStr">
        <is>
          <t>Total Income Expected</t>
        </is>
      </c>
      <c r="B7" s="23">
        <f>'Funding &amp; Income'!C14</f>
        <v/>
      </c>
    </row>
    <row r="8">
      <c r="A8" s="20" t="inlineStr">
        <is>
          <t>Total Income Received</t>
        </is>
      </c>
      <c r="B8" s="21">
        <f>'Funding &amp; Income'!D14</f>
        <v/>
      </c>
    </row>
    <row r="9">
      <c r="A9" s="22" t="inlineStr">
        <is>
          <t>Net Position (Income - Expenditure)</t>
        </is>
      </c>
      <c r="B9" s="23">
        <f>'Funding &amp; Income'!D14-'Budget Lines'!D14</f>
        <v/>
      </c>
    </row>
    <row r="10">
      <c r="A10" s="20" t="inlineStr">
        <is>
          <t>Number of Budget Lines Over Budget</t>
        </is>
      </c>
      <c r="B10" s="24">
        <f>COUNTIF('Budget Lines'!G4:G13,"Over Budget")</f>
        <v/>
      </c>
    </row>
    <row r="11">
      <c r="A11" s="22" t="inlineStr">
        <is>
          <t>Number of Income Sources Pending</t>
        </is>
      </c>
      <c r="B11" s="25">
        <f>COUNTIF('Funding &amp; Income'!G4:G13,"Pending")</f>
        <v/>
      </c>
    </row>
    <row r="12"/>
    <row r="13"/>
    <row r="14">
      <c r="A14" s="26" t="inlineStr">
        <is>
          <t>Look Up a Budget Category</t>
        </is>
      </c>
    </row>
    <row r="15">
      <c r="A15" s="27" t="inlineStr">
        <is>
          <t>Select Category:</t>
        </is>
      </c>
      <c r="B15" s="28" t="inlineStr">
        <is>
          <t>Painting</t>
        </is>
      </c>
    </row>
    <row r="16">
      <c r="A16" s="20" t="inlineStr">
        <is>
          <t>Budgeted Cost:</t>
        </is>
      </c>
      <c r="B16" s="21">
        <f>IFERROR(VLOOKUP($B$15,'Budget Lines'!$A$4:$G$13,3,0),0)</f>
        <v/>
      </c>
    </row>
    <row r="17">
      <c r="A17" s="22" t="inlineStr">
        <is>
          <t>Actual Cost:</t>
        </is>
      </c>
      <c r="B17" s="23">
        <f>IFERROR(VLOOKUP($B$15,'Budget Lines'!$A$4:$G$13,4,0),0)</f>
        <v/>
      </c>
    </row>
    <row r="18">
      <c r="A18" s="20" t="inlineStr">
        <is>
          <t>Variance:</t>
        </is>
      </c>
      <c r="B18" s="21">
        <f>IFERROR(VLOOKUP($B$15,'Budget Lines'!$A$4:$G$13,5,0),0)</f>
        <v/>
      </c>
    </row>
    <row r="19">
      <c r="A19" s="22" t="inlineStr">
        <is>
          <t>Status:</t>
        </is>
      </c>
      <c r="B19" s="9">
        <f>IFERROR(VLOOKUP($B$15,'Budget Lines'!$A$4:$G$13,7,0),"")</f>
        <v/>
      </c>
    </row>
  </sheetData>
  <mergeCells count="2">
    <mergeCell ref="A1:F1"/>
    <mergeCell ref="A14:B14"/>
  </mergeCells>
  <dataValidations count="1">
    <dataValidation sqref="B15" showErrorMessage="1" showInputMessage="1" allowBlank="1" type="list">
      <formula1>"Planting &amp; Landscaping,Litter Collection,Painting,Community Events,Flowers &amp; Planters,Signage,Environmental Improvement,Training &amp; Admin,Equipment,Newsletter &amp; Publicity"</formula1>
    </dataValidation>
  </dataValidation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95" customWidth="1" min="2" max="2"/>
  </cols>
  <sheetData>
    <row r="1" ht="26" customHeight="1">
      <c r="A1" s="18" t="inlineStr">
        <is>
          <t>Instructions - Tidy Towns Committee Budget Workbook</t>
        </is>
      </c>
    </row>
    <row r="2"/>
    <row r="3">
      <c r="A3" s="2" t="inlineStr">
        <is>
          <t>Sheet</t>
        </is>
      </c>
      <c r="B3" s="2" t="inlineStr">
        <is>
          <t>Guidance</t>
        </is>
      </c>
    </row>
    <row r="4" ht="40" customHeight="1">
      <c r="A4" s="20" t="inlineStr">
        <is>
          <t>Budget Lines</t>
        </is>
      </c>
      <c r="B4" s="4" t="inlineStr">
        <is>
          <t>Enter each budget category, item description, budgeted cost and actual cost in the pale yellow cells. Variance, % Spent and Status are calculated automatically. Rows highlighted red are over budget; rows highlighted green are under budget.</t>
        </is>
      </c>
    </row>
    <row r="5" ht="40" customHeight="1">
      <c r="A5" s="22" t="inlineStr">
        <is>
          <t>Funding &amp; Income</t>
        </is>
      </c>
      <c r="B5" s="10" t="inlineStr">
        <is>
          <t>Record each source of funding or income, the type (use the dropdown), amount expected, amount received and date received (DD/MM/YYYY). % Received and Status update automatically. Pending items are highlighted red.</t>
        </is>
      </c>
    </row>
    <row r="6" ht="40" customHeight="1">
      <c r="A6" s="20" t="inlineStr">
        <is>
          <t>Dashboard</t>
        </is>
      </c>
      <c r="B6" s="4" t="inlineStr">
        <is>
          <t>Shows key totals pulled automatically from the other sheets, along with a category lookup tool (use the dropdown to select a category and see its figures) and charts comparing budgeted versus actual spend.</t>
        </is>
      </c>
    </row>
    <row r="7" ht="40" customHeight="1">
      <c r="A7" s="22" t="inlineStr">
        <is>
          <t>General</t>
        </is>
      </c>
      <c r="B7" s="10" t="inlineStr">
        <is>
          <t>Only edit the pale yellow cells. All other cells contain formulas and should not be overwritten. Update figures regularly at committee meetings so the dashboard stays accurate.</t>
        </is>
      </c>
    </row>
    <row r="8" ht="40" customHeight="1">
      <c r="A8" s="20" t="inlineStr">
        <is>
          <t>Currency &amp; Dates</t>
        </is>
      </c>
      <c r="B8" s="4" t="inlineStr">
        <is>
          <t>All monetary values are shown in euro (€) with two decimal places. All dates follow the Irish standard format DD/MM/YYYY.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2026-07-14T11:33:43Z</dcterms:created>
  <dcterms:modified xmlns:dcterms="http://purl.org/dc/terms/" xmlns:xsi="http://www.w3.org/2001/XMLSchema-instance" xsi:type="dcterms:W3CDTF">2026-07-14T11:33:43Z</dcterms:modified>
</cp:coreProperties>
</file>