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'Transactions'!$A$5:$P$105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€&quot;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1E293B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3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Income and Expenses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'Summary'!$A$16:$A$27</f>
            </numRef>
          </cat>
          <val>
            <numRef>
              <f>'Summary'!$B$16:$B$27</f>
            </numRef>
          </val>
        </ser>
        <ser>
          <idx val="1"/>
          <order val="1"/>
          <tx>
            <strRef>
              <f>'Summary'!C15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'Summary'!$A$16:$A$27</f>
            </numRef>
          </cat>
          <val>
            <numRef>
              <f>'Summary'!$C$16:$C$27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Expenses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'Summary'!H15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'Summary'!$G$16:$G$27</f>
            </numRef>
          </cat>
          <val>
            <numRef>
              <f>'Summary'!$H$16:$H$27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P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2" customWidth="1" min="3" max="3"/>
    <col width="24" customWidth="1" min="4" max="4"/>
    <col width="32" customWidth="1" min="5" max="5"/>
    <col width="24" customWidth="1" min="6" max="6"/>
    <col width="16" customWidth="1" min="7" max="7"/>
    <col width="16" customWidth="1" min="8" max="8"/>
    <col width="12" customWidth="1" min="9" max="9"/>
    <col width="16" customWidth="1" min="10" max="10"/>
    <col width="17" customWidth="1" min="11" max="11"/>
    <col width="17" customWidth="1" min="12" max="12"/>
    <col width="18" customWidth="1" min="13" max="13"/>
    <col width="21" customWidth="1" min="14" max="14"/>
    <col width="30" customWidth="1" min="15" max="15"/>
    <col width="16" customWidth="1" min="16" max="16"/>
  </cols>
  <sheetData>
    <row r="1" ht="28" customHeight="1">
      <c r="A1" s="1" t="inlineStr">
        <is>
          <t>Sole Trader Accounts 2026 — Transactions</t>
        </is>
      </c>
    </row>
    <row r="2">
      <c r="A2" s="2" t="inlineStr">
        <is>
          <t>Enter income and expense transactions below. Pale yellow cells are editable; blue cells are calculated automatically.</t>
        </is>
      </c>
    </row>
    <row r="3"/>
    <row r="4"/>
    <row r="5" ht="34" customHeight="1">
      <c r="A5" s="3" t="inlineStr">
        <is>
          <t>Date</t>
        </is>
      </c>
      <c r="B5" s="3" t="inlineStr">
        <is>
          <t>Reference</t>
        </is>
      </c>
      <c r="C5" s="3" t="inlineStr">
        <is>
          <t>Type</t>
        </is>
      </c>
      <c r="D5" s="3" t="inlineStr">
        <is>
          <t>Category</t>
        </is>
      </c>
      <c r="E5" s="3" t="inlineStr">
        <is>
          <t>Description</t>
        </is>
      </c>
      <c r="F5" s="3" t="inlineStr">
        <is>
          <t>Customer/Supplier</t>
        </is>
      </c>
      <c r="G5" s="3" t="inlineStr">
        <is>
          <t>Town/City</t>
        </is>
      </c>
      <c r="H5" s="3" t="inlineStr">
        <is>
          <t>Net Amount (€)</t>
        </is>
      </c>
      <c r="I5" s="3" t="inlineStr">
        <is>
          <t>VAT Rate</t>
        </is>
      </c>
      <c r="J5" s="3" t="inlineStr">
        <is>
          <t>VAT Amount (€)</t>
        </is>
      </c>
      <c r="K5" s="3" t="inlineStr">
        <is>
          <t>Gross Amount (€)</t>
        </is>
      </c>
      <c r="L5" s="3" t="inlineStr">
        <is>
          <t>Payment Status</t>
        </is>
      </c>
      <c r="M5" s="3" t="inlineStr">
        <is>
          <t>Payment Method</t>
        </is>
      </c>
      <c r="N5" s="3" t="inlineStr">
        <is>
          <t>Bank/Cash Account</t>
        </is>
      </c>
      <c r="O5" s="3" t="inlineStr">
        <is>
          <t>Notes</t>
        </is>
      </c>
      <c r="P5" s="3" t="inlineStr">
        <is>
          <t>Status Check</t>
        </is>
      </c>
    </row>
    <row r="6">
      <c r="A6" s="4" t="n">
        <v>46037</v>
      </c>
      <c r="B6" s="5" t="inlineStr">
        <is>
          <t>INV-2026-001</t>
        </is>
      </c>
      <c r="C6" s="5" t="inlineStr">
        <is>
          <t>Income</t>
        </is>
      </c>
      <c r="D6" s="5" t="inlineStr">
        <is>
          <t>Website Design</t>
        </is>
      </c>
      <c r="E6" s="5" t="inlineStr">
        <is>
          <t>Website design and launch package</t>
        </is>
      </c>
      <c r="F6" s="5" t="inlineStr">
        <is>
          <t>Aoife Byrne</t>
        </is>
      </c>
      <c r="G6" s="5" t="inlineStr">
        <is>
          <t>Dublin</t>
        </is>
      </c>
      <c r="H6" s="6" t="n">
        <v>1800</v>
      </c>
      <c r="I6" s="7">
        <f>IF('Transactions'!D6="","",IFERROR(VLOOKUP('Transactions'!D6,'Instructions'!$A$22:$B$33,2,FALSE),0))</f>
        <v/>
      </c>
      <c r="J6" s="8">
        <f>IF(OR('Transactions'!H6="",'Transactions'!I6=""),"",'Transactions'!H6*'Transactions'!I6)</f>
        <v/>
      </c>
      <c r="K6" s="8">
        <f>IF(OR('Transactions'!H6="",'Transactions'!J6=""),"",'Transactions'!H6+'Transactions'!J6)</f>
        <v/>
      </c>
      <c r="L6" s="5" t="inlineStr">
        <is>
          <t>Paid</t>
        </is>
      </c>
      <c r="M6" s="5" t="inlineStr">
        <is>
          <t>Bank Transfer</t>
        </is>
      </c>
      <c r="N6" s="5" t="inlineStr">
        <is>
          <t>Business Current</t>
        </is>
      </c>
      <c r="O6" s="5" t="inlineStr">
        <is>
          <t>January client invoice</t>
        </is>
      </c>
      <c r="P6" s="9">
        <f>IF('Transactions'!L6="","",IF('Transactions'!L6="Paid","Cleared","Follow up"))</f>
        <v/>
      </c>
    </row>
    <row r="7">
      <c r="A7" s="4" t="n">
        <v>46056</v>
      </c>
      <c r="B7" s="5" t="inlineStr">
        <is>
          <t>INV-2026-002</t>
        </is>
      </c>
      <c r="C7" s="5" t="inlineStr">
        <is>
          <t>Income</t>
        </is>
      </c>
      <c r="D7" s="5" t="inlineStr">
        <is>
          <t>Consultancy</t>
        </is>
      </c>
      <c r="E7" s="5" t="inlineStr">
        <is>
          <t>Business strategy consultancy</t>
        </is>
      </c>
      <c r="F7" s="5" t="inlineStr">
        <is>
          <t>Seán Murphy</t>
        </is>
      </c>
      <c r="G7" s="5" t="inlineStr">
        <is>
          <t>Cork</t>
        </is>
      </c>
      <c r="H7" s="6" t="n">
        <v>1250</v>
      </c>
      <c r="I7" s="10">
        <f>IF('Transactions'!D7="","",IFERROR(VLOOKUP('Transactions'!D7,'Instructions'!$A$22:$B$33,2,FALSE),0))</f>
        <v/>
      </c>
      <c r="J7" s="11">
        <f>IF(OR('Transactions'!H7="",'Transactions'!I7=""),"",'Transactions'!H7*'Transactions'!I7)</f>
        <v/>
      </c>
      <c r="K7" s="11">
        <f>IF(OR('Transactions'!H7="",'Transactions'!J7=""),"",'Transactions'!H7+'Transactions'!J7)</f>
        <v/>
      </c>
      <c r="L7" s="5" t="inlineStr">
        <is>
          <t>Paid</t>
        </is>
      </c>
      <c r="M7" s="5" t="inlineStr">
        <is>
          <t>Bank Transfer</t>
        </is>
      </c>
      <c r="N7" s="5" t="inlineStr">
        <is>
          <t>Business Current</t>
        </is>
      </c>
      <c r="O7" s="5" t="inlineStr">
        <is>
          <t>Consultancy engagement</t>
        </is>
      </c>
      <c r="P7" s="12">
        <f>IF('Transactions'!L7="","",IF('Transactions'!L7="Paid","Cleared","Follow up"))</f>
        <v/>
      </c>
    </row>
    <row r="8">
      <c r="A8" s="4" t="n">
        <v>46099</v>
      </c>
      <c r="B8" s="5" t="inlineStr">
        <is>
          <t>INV-2026-003</t>
        </is>
      </c>
      <c r="C8" s="5" t="inlineStr">
        <is>
          <t>Income</t>
        </is>
      </c>
      <c r="D8" s="5" t="inlineStr">
        <is>
          <t>Training</t>
        </is>
      </c>
      <c r="E8" s="5" t="inlineStr">
        <is>
          <t>Digital skills training workshop</t>
        </is>
      </c>
      <c r="F8" s="5" t="inlineStr">
        <is>
          <t>Niamh O’Connor</t>
        </is>
      </c>
      <c r="G8" s="5" t="inlineStr">
        <is>
          <t>Galway</t>
        </is>
      </c>
      <c r="H8" s="6" t="n">
        <v>800</v>
      </c>
      <c r="I8" s="7">
        <f>IF('Transactions'!D8="","",IFERROR(VLOOKUP('Transactions'!D8,'Instructions'!$A$22:$B$33,2,FALSE),0))</f>
        <v/>
      </c>
      <c r="J8" s="8">
        <f>IF(OR('Transactions'!H8="",'Transactions'!I8=""),"",'Transactions'!H8*'Transactions'!I8)</f>
        <v/>
      </c>
      <c r="K8" s="8">
        <f>IF(OR('Transactions'!H8="",'Transactions'!J8=""),"",'Transactions'!H8+'Transactions'!J8)</f>
        <v/>
      </c>
      <c r="L8" s="5" t="inlineStr">
        <is>
          <t>Paid</t>
        </is>
      </c>
      <c r="M8" s="5" t="inlineStr">
        <is>
          <t>Bank Transfer</t>
        </is>
      </c>
      <c r="N8" s="5" t="inlineStr">
        <is>
          <t>Business Current</t>
        </is>
      </c>
      <c r="O8" s="5" t="inlineStr">
        <is>
          <t>Reduced VAT training service</t>
        </is>
      </c>
      <c r="P8" s="9">
        <f>IF('Transactions'!L8="","",IF('Transactions'!L8="Paid","Cleared","Follow up"))</f>
        <v/>
      </c>
    </row>
    <row r="9">
      <c r="A9" s="4" t="n">
        <v>46121</v>
      </c>
      <c r="B9" s="5" t="inlineStr">
        <is>
          <t>EXP-2026-001</t>
        </is>
      </c>
      <c r="C9" s="5" t="inlineStr">
        <is>
          <t>Expense</t>
        </is>
      </c>
      <c r="D9" s="5" t="inlineStr">
        <is>
          <t>Software Subscription</t>
        </is>
      </c>
      <c r="E9" s="5" t="inlineStr">
        <is>
          <t>Accounting software annual subscription</t>
        </is>
      </c>
      <c r="F9" s="5" t="inlineStr">
        <is>
          <t>Cian Kelly</t>
        </is>
      </c>
      <c r="G9" s="5" t="inlineStr">
        <is>
          <t>Limerick</t>
        </is>
      </c>
      <c r="H9" s="6" t="n">
        <v>89.98999999999999</v>
      </c>
      <c r="I9" s="10">
        <f>IF('Transactions'!D9="","",IFERROR(VLOOKUP('Transactions'!D9,'Instructions'!$A$22:$B$33,2,FALSE),0))</f>
        <v/>
      </c>
      <c r="J9" s="11">
        <f>IF(OR('Transactions'!H9="",'Transactions'!I9=""),"",'Transactions'!H9*'Transactions'!I9)</f>
        <v/>
      </c>
      <c r="K9" s="11">
        <f>IF(OR('Transactions'!H9="",'Transactions'!J9=""),"",'Transactions'!H9+'Transactions'!J9)</f>
        <v/>
      </c>
      <c r="L9" s="5" t="inlineStr">
        <is>
          <t>Paid</t>
        </is>
      </c>
      <c r="M9" s="5" t="inlineStr">
        <is>
          <t>Card</t>
        </is>
      </c>
      <c r="N9" s="5" t="inlineStr">
        <is>
          <t>Business Current</t>
        </is>
      </c>
      <c r="O9" s="5" t="inlineStr">
        <is>
          <t>Business software</t>
        </is>
      </c>
      <c r="P9" s="12">
        <f>IF('Transactions'!L9="","",IF('Transactions'!L9="Paid","Cleared","Follow up"))</f>
        <v/>
      </c>
    </row>
    <row r="10">
      <c r="A10" s="4" t="n">
        <v>46164</v>
      </c>
      <c r="B10" s="5" t="inlineStr">
        <is>
          <t>EXP-2026-002</t>
        </is>
      </c>
      <c r="C10" s="5" t="inlineStr">
        <is>
          <t>Expense</t>
        </is>
      </c>
      <c r="D10" s="5" t="inlineStr">
        <is>
          <t>Office Supplies</t>
        </is>
      </c>
      <c r="E10" s="5" t="inlineStr">
        <is>
          <t>Printer paper and office supplies</t>
        </is>
      </c>
      <c r="F10" s="5" t="inlineStr">
        <is>
          <t>Saoirse Walsh</t>
        </is>
      </c>
      <c r="G10" s="5" t="inlineStr">
        <is>
          <t>Waterford</t>
        </is>
      </c>
      <c r="H10" s="6" t="n">
        <v>245.5</v>
      </c>
      <c r="I10" s="7">
        <f>IF('Transactions'!D10="","",IFERROR(VLOOKUP('Transactions'!D10,'Instructions'!$A$22:$B$33,2,FALSE),0))</f>
        <v/>
      </c>
      <c r="J10" s="8">
        <f>IF(OR('Transactions'!H10="",'Transactions'!I10=""),"",'Transactions'!H10*'Transactions'!I10)</f>
        <v/>
      </c>
      <c r="K10" s="8">
        <f>IF(OR('Transactions'!H10="",'Transactions'!J10=""),"",'Transactions'!H10+'Transactions'!J10)</f>
        <v/>
      </c>
      <c r="L10" s="5" t="inlineStr">
        <is>
          <t>Paid</t>
        </is>
      </c>
      <c r="M10" s="5" t="inlineStr">
        <is>
          <t>Card</t>
        </is>
      </c>
      <c r="N10" s="5" t="inlineStr">
        <is>
          <t>Business Current</t>
        </is>
      </c>
      <c r="O10" s="5" t="inlineStr">
        <is>
          <t>Office consumables</t>
        </is>
      </c>
      <c r="P10" s="9">
        <f>IF('Transactions'!L10="","",IF('Transactions'!L10="Paid","Cleared","Follow up"))</f>
        <v/>
      </c>
    </row>
    <row r="11">
      <c r="A11" s="4" t="n">
        <v>46185</v>
      </c>
      <c r="B11" s="5" t="inlineStr">
        <is>
          <t>EXP-2026-003</t>
        </is>
      </c>
      <c r="C11" s="5" t="inlineStr">
        <is>
          <t>Expense</t>
        </is>
      </c>
      <c r="D11" s="5" t="inlineStr">
        <is>
          <t>Travel &amp; Mileage</t>
        </is>
      </c>
      <c r="E11" s="5" t="inlineStr">
        <is>
          <t>Business mileage and parking</t>
        </is>
      </c>
      <c r="F11" s="5" t="inlineStr">
        <is>
          <t>Conor Ryan</t>
        </is>
      </c>
      <c r="G11" s="5" t="inlineStr">
        <is>
          <t>Kilkenny</t>
        </is>
      </c>
      <c r="H11" s="6" t="n">
        <v>156</v>
      </c>
      <c r="I11" s="10">
        <f>IF('Transactions'!D11="","",IFERROR(VLOOKUP('Transactions'!D11,'Instructions'!$A$22:$B$33,2,FALSE),0))</f>
        <v/>
      </c>
      <c r="J11" s="11">
        <f>IF(OR('Transactions'!H11="",'Transactions'!I11=""),"",'Transactions'!H11*'Transactions'!I11)</f>
        <v/>
      </c>
      <c r="K11" s="11">
        <f>IF(OR('Transactions'!H11="",'Transactions'!J11=""),"",'Transactions'!H11+'Transactions'!J11)</f>
        <v/>
      </c>
      <c r="L11" s="5" t="inlineStr">
        <is>
          <t>Paid</t>
        </is>
      </c>
      <c r="M11" s="5" t="inlineStr">
        <is>
          <t>Cheque</t>
        </is>
      </c>
      <c r="N11" s="5" t="inlineStr">
        <is>
          <t>Business Current</t>
        </is>
      </c>
      <c r="O11" s="5" t="inlineStr">
        <is>
          <t>Retain mileage record</t>
        </is>
      </c>
      <c r="P11" s="12">
        <f>IF('Transactions'!L11="","",IF('Transactions'!L11="Paid","Cleared","Follow up"))</f>
        <v/>
      </c>
    </row>
    <row r="12">
      <c r="A12" s="4" t="n">
        <v>46210</v>
      </c>
      <c r="B12" s="5" t="inlineStr">
        <is>
          <t>EXP-2026-004</t>
        </is>
      </c>
      <c r="C12" s="5" t="inlineStr">
        <is>
          <t>Expense</t>
        </is>
      </c>
      <c r="D12" s="5" t="inlineStr">
        <is>
          <t>Professional Insurance</t>
        </is>
      </c>
      <c r="E12" s="5" t="inlineStr">
        <is>
          <t>Annual professional indemnity insurance</t>
        </is>
      </c>
      <c r="F12" s="5" t="inlineStr">
        <is>
          <t>Ciara Doyle</t>
        </is>
      </c>
      <c r="G12" s="5" t="inlineStr">
        <is>
          <t>Sligo</t>
        </is>
      </c>
      <c r="H12" s="6" t="n">
        <v>540</v>
      </c>
      <c r="I12" s="7">
        <f>IF('Transactions'!D12="","",IFERROR(VLOOKUP('Transactions'!D12,'Instructions'!$A$22:$B$33,2,FALSE),0))</f>
        <v/>
      </c>
      <c r="J12" s="8">
        <f>IF(OR('Transactions'!H12="",'Transactions'!I12=""),"",'Transactions'!H12*'Transactions'!I12)</f>
        <v/>
      </c>
      <c r="K12" s="8">
        <f>IF(OR('Transactions'!H12="",'Transactions'!J12=""),"",'Transactions'!H12+'Transactions'!J12)</f>
        <v/>
      </c>
      <c r="L12" s="5" t="inlineStr">
        <is>
          <t>Paid</t>
        </is>
      </c>
      <c r="M12" s="5" t="inlineStr">
        <is>
          <t>Direct Debit</t>
        </is>
      </c>
      <c r="N12" s="5" t="inlineStr">
        <is>
          <t>Business Current</t>
        </is>
      </c>
      <c r="O12" s="5" t="inlineStr">
        <is>
          <t>Insurance policy renewal</t>
        </is>
      </c>
      <c r="P12" s="9">
        <f>IF('Transactions'!L12="","",IF('Transactions'!L12="Paid","Cleared","Follow up"))</f>
        <v/>
      </c>
    </row>
    <row r="13">
      <c r="A13" s="4" t="n">
        <v>46253</v>
      </c>
      <c r="B13" s="5" t="inlineStr">
        <is>
          <t>EXP-2026-005</t>
        </is>
      </c>
      <c r="C13" s="5" t="inlineStr">
        <is>
          <t>Expense</t>
        </is>
      </c>
      <c r="D13" s="5" t="inlineStr">
        <is>
          <t>Telephone &amp; Broadband</t>
        </is>
      </c>
      <c r="E13" s="5" t="inlineStr">
        <is>
          <t>Mobile and broadband business use</t>
        </is>
      </c>
      <c r="F13" s="5" t="inlineStr">
        <is>
          <t>Oisín McCarthy</t>
        </is>
      </c>
      <c r="G13" s="5" t="inlineStr">
        <is>
          <t>Drogheda</t>
        </is>
      </c>
      <c r="H13" s="6" t="n">
        <v>120</v>
      </c>
      <c r="I13" s="10">
        <f>IF('Transactions'!D13="","",IFERROR(VLOOKUP('Transactions'!D13,'Instructions'!$A$22:$B$33,2,FALSE),0))</f>
        <v/>
      </c>
      <c r="J13" s="11">
        <f>IF(OR('Transactions'!H13="",'Transactions'!I13=""),"",'Transactions'!H13*'Transactions'!I13)</f>
        <v/>
      </c>
      <c r="K13" s="11">
        <f>IF(OR('Transactions'!H13="",'Transactions'!J13=""),"",'Transactions'!H13+'Transactions'!J13)</f>
        <v/>
      </c>
      <c r="L13" s="5" t="inlineStr">
        <is>
          <t>Paid</t>
        </is>
      </c>
      <c r="M13" s="5" t="inlineStr">
        <is>
          <t>Direct Debit</t>
        </is>
      </c>
      <c r="N13" s="5" t="inlineStr">
        <is>
          <t>Business Current</t>
        </is>
      </c>
      <c r="O13" s="5" t="inlineStr">
        <is>
          <t>August communications charge</t>
        </is>
      </c>
      <c r="P13" s="12">
        <f>IF('Transactions'!L13="","",IF('Transactions'!L13="Paid","Cleared","Follow up"))</f>
        <v/>
      </c>
    </row>
    <row r="14">
      <c r="A14" s="4" t="n">
        <v>46279</v>
      </c>
      <c r="B14" s="5" t="inlineStr">
        <is>
          <t>EXP-2026-006</t>
        </is>
      </c>
      <c r="C14" s="5" t="inlineStr">
        <is>
          <t>Expense</t>
        </is>
      </c>
      <c r="D14" s="5" t="inlineStr">
        <is>
          <t>Advertising</t>
        </is>
      </c>
      <c r="E14" s="5" t="inlineStr">
        <is>
          <t>Online advertising campaign</t>
        </is>
      </c>
      <c r="F14" s="5" t="inlineStr">
        <is>
          <t>Róisín Nolan</t>
        </is>
      </c>
      <c r="G14" s="5" t="inlineStr">
        <is>
          <t>Dundalk</t>
        </is>
      </c>
      <c r="H14" s="6" t="n">
        <v>350</v>
      </c>
      <c r="I14" s="7">
        <f>IF('Transactions'!D14="","",IFERROR(VLOOKUP('Transactions'!D14,'Instructions'!$A$22:$B$33,2,FALSE),0))</f>
        <v/>
      </c>
      <c r="J14" s="8">
        <f>IF(OR('Transactions'!H14="",'Transactions'!I14=""),"",'Transactions'!H14*'Transactions'!I14)</f>
        <v/>
      </c>
      <c r="K14" s="8">
        <f>IF(OR('Transactions'!H14="",'Transactions'!J14=""),"",'Transactions'!H14+'Transactions'!J14)</f>
        <v/>
      </c>
      <c r="L14" s="5" t="inlineStr">
        <is>
          <t>Paid</t>
        </is>
      </c>
      <c r="M14" s="5" t="inlineStr">
        <is>
          <t>Card</t>
        </is>
      </c>
      <c r="N14" s="5" t="inlineStr">
        <is>
          <t>Business Current</t>
        </is>
      </c>
      <c r="O14" s="5" t="inlineStr">
        <is>
          <t>September promotion</t>
        </is>
      </c>
      <c r="P14" s="9">
        <f>IF('Transactions'!L14="","",IF('Transactions'!L14="Paid","Cleared","Follow up"))</f>
        <v/>
      </c>
    </row>
    <row r="15">
      <c r="A15" s="4" t="n">
        <v>46301</v>
      </c>
      <c r="B15" s="5" t="inlineStr">
        <is>
          <t>INV-2026-004</t>
        </is>
      </c>
      <c r="C15" s="5" t="inlineStr">
        <is>
          <t>Income</t>
        </is>
      </c>
      <c r="D15" s="5" t="inlineStr">
        <is>
          <t>Consultancy</t>
        </is>
      </c>
      <c r="E15" s="5" t="inlineStr">
        <is>
          <t>Operational review and report</t>
        </is>
      </c>
      <c r="F15" s="5" t="inlineStr">
        <is>
          <t>Liam Kavanagh</t>
        </is>
      </c>
      <c r="G15" s="5" t="inlineStr">
        <is>
          <t>Wexford</t>
        </is>
      </c>
      <c r="H15" s="6" t="n">
        <v>2100</v>
      </c>
      <c r="I15" s="10">
        <f>IF('Transactions'!D15="","",IFERROR(VLOOKUP('Transactions'!D15,'Instructions'!$A$22:$B$33,2,FALSE),0))</f>
        <v/>
      </c>
      <c r="J15" s="11">
        <f>IF(OR('Transactions'!H15="",'Transactions'!I15=""),"",'Transactions'!H15*'Transactions'!I15)</f>
        <v/>
      </c>
      <c r="K15" s="11">
        <f>IF(OR('Transactions'!H15="",'Transactions'!J15=""),"",'Transactions'!H15+'Transactions'!J15)</f>
        <v/>
      </c>
      <c r="L15" s="5" t="inlineStr">
        <is>
          <t>Outstanding</t>
        </is>
      </c>
      <c r="M15" s="5" t="inlineStr">
        <is>
          <t>Bank Transfer</t>
        </is>
      </c>
      <c r="N15" s="5" t="inlineStr">
        <is>
          <t>Business Current</t>
        </is>
      </c>
      <c r="O15" s="5" t="inlineStr">
        <is>
          <t>Payment due within 30 days</t>
        </is>
      </c>
      <c r="P15" s="12">
        <f>IF('Transactions'!L15="","",IF('Transactions'!L15="Paid","Cleared","Follow up"))</f>
        <v/>
      </c>
    </row>
    <row r="16">
      <c r="A16" s="4" t="n"/>
      <c r="B16" s="5" t="n"/>
      <c r="C16" s="5" t="n"/>
      <c r="D16" s="5" t="n"/>
      <c r="E16" s="5" t="n"/>
      <c r="F16" s="5" t="n"/>
      <c r="G16" s="5" t="n"/>
      <c r="H16" s="6" t="n"/>
      <c r="I16" s="7">
        <f>IF('Transactions'!D16="","",IFERROR(VLOOKUP('Transactions'!D16,'Instructions'!$A$22:$B$33,2,FALSE),0))</f>
        <v/>
      </c>
      <c r="J16" s="8">
        <f>IF(OR('Transactions'!H16="",'Transactions'!I16=""),"",'Transactions'!H16*'Transactions'!I16)</f>
        <v/>
      </c>
      <c r="K16" s="8">
        <f>IF(OR('Transactions'!H16="",'Transactions'!J16=""),"",'Transactions'!H16+'Transactions'!J16)</f>
        <v/>
      </c>
      <c r="L16" s="5" t="n"/>
      <c r="M16" s="5" t="n"/>
      <c r="N16" s="5" t="n"/>
      <c r="O16" s="5" t="n"/>
      <c r="P16" s="9">
        <f>IF('Transactions'!L16="","",IF('Transactions'!L16="Paid","Cleared","Follow up"))</f>
        <v/>
      </c>
    </row>
    <row r="17">
      <c r="A17" s="4" t="n"/>
      <c r="B17" s="5" t="n"/>
      <c r="C17" s="5" t="n"/>
      <c r="D17" s="5" t="n"/>
      <c r="E17" s="5" t="n"/>
      <c r="F17" s="5" t="n"/>
      <c r="G17" s="5" t="n"/>
      <c r="H17" s="6" t="n"/>
      <c r="I17" s="10">
        <f>IF('Transactions'!D17="","",IFERROR(VLOOKUP('Transactions'!D17,'Instructions'!$A$22:$B$33,2,FALSE),0))</f>
        <v/>
      </c>
      <c r="J17" s="11">
        <f>IF(OR('Transactions'!H17="",'Transactions'!I17=""),"",'Transactions'!H17*'Transactions'!I17)</f>
        <v/>
      </c>
      <c r="K17" s="11">
        <f>IF(OR('Transactions'!H17="",'Transactions'!J17=""),"",'Transactions'!H17+'Transactions'!J17)</f>
        <v/>
      </c>
      <c r="L17" s="5" t="n"/>
      <c r="M17" s="5" t="n"/>
      <c r="N17" s="5" t="n"/>
      <c r="O17" s="5" t="n"/>
      <c r="P17" s="12">
        <f>IF('Transactions'!L17="","",IF('Transactions'!L17="Paid","Cleared","Follow up"))</f>
        <v/>
      </c>
    </row>
    <row r="18">
      <c r="A18" s="4" t="n"/>
      <c r="B18" s="5" t="n"/>
      <c r="C18" s="5" t="n"/>
      <c r="D18" s="5" t="n"/>
      <c r="E18" s="5" t="n"/>
      <c r="F18" s="5" t="n"/>
      <c r="G18" s="5" t="n"/>
      <c r="H18" s="6" t="n"/>
      <c r="I18" s="7">
        <f>IF('Transactions'!D18="","",IFERROR(VLOOKUP('Transactions'!D18,'Instructions'!$A$22:$B$33,2,FALSE),0))</f>
        <v/>
      </c>
      <c r="J18" s="8">
        <f>IF(OR('Transactions'!H18="",'Transactions'!I18=""),"",'Transactions'!H18*'Transactions'!I18)</f>
        <v/>
      </c>
      <c r="K18" s="8">
        <f>IF(OR('Transactions'!H18="",'Transactions'!J18=""),"",'Transactions'!H18+'Transactions'!J18)</f>
        <v/>
      </c>
      <c r="L18" s="5" t="n"/>
      <c r="M18" s="5" t="n"/>
      <c r="N18" s="5" t="n"/>
      <c r="O18" s="5" t="n"/>
      <c r="P18" s="9">
        <f>IF('Transactions'!L18="","",IF('Transactions'!L18="Paid","Cleared","Follow up"))</f>
        <v/>
      </c>
    </row>
    <row r="19">
      <c r="A19" s="4" t="n"/>
      <c r="B19" s="5" t="n"/>
      <c r="C19" s="5" t="n"/>
      <c r="D19" s="5" t="n"/>
      <c r="E19" s="5" t="n"/>
      <c r="F19" s="5" t="n"/>
      <c r="G19" s="5" t="n"/>
      <c r="H19" s="6" t="n"/>
      <c r="I19" s="10">
        <f>IF('Transactions'!D19="","",IFERROR(VLOOKUP('Transactions'!D19,'Instructions'!$A$22:$B$33,2,FALSE),0))</f>
        <v/>
      </c>
      <c r="J19" s="11">
        <f>IF(OR('Transactions'!H19="",'Transactions'!I19=""),"",'Transactions'!H19*'Transactions'!I19)</f>
        <v/>
      </c>
      <c r="K19" s="11">
        <f>IF(OR('Transactions'!H19="",'Transactions'!J19=""),"",'Transactions'!H19+'Transactions'!J19)</f>
        <v/>
      </c>
      <c r="L19" s="5" t="n"/>
      <c r="M19" s="5" t="n"/>
      <c r="N19" s="5" t="n"/>
      <c r="O19" s="5" t="n"/>
      <c r="P19" s="12">
        <f>IF('Transactions'!L19="","",IF('Transactions'!L19="Paid","Cleared","Follow up"))</f>
        <v/>
      </c>
    </row>
    <row r="20">
      <c r="A20" s="4" t="n"/>
      <c r="B20" s="5" t="n"/>
      <c r="C20" s="5" t="n"/>
      <c r="D20" s="5" t="n"/>
      <c r="E20" s="5" t="n"/>
      <c r="F20" s="5" t="n"/>
      <c r="G20" s="5" t="n"/>
      <c r="H20" s="6" t="n"/>
      <c r="I20" s="7">
        <f>IF('Transactions'!D20="","",IFERROR(VLOOKUP('Transactions'!D20,'Instructions'!$A$22:$B$33,2,FALSE),0))</f>
        <v/>
      </c>
      <c r="J20" s="8">
        <f>IF(OR('Transactions'!H20="",'Transactions'!I20=""),"",'Transactions'!H20*'Transactions'!I20)</f>
        <v/>
      </c>
      <c r="K20" s="8">
        <f>IF(OR('Transactions'!H20="",'Transactions'!J20=""),"",'Transactions'!H20+'Transactions'!J20)</f>
        <v/>
      </c>
      <c r="L20" s="5" t="n"/>
      <c r="M20" s="5" t="n"/>
      <c r="N20" s="5" t="n"/>
      <c r="O20" s="5" t="n"/>
      <c r="P20" s="9">
        <f>IF('Transactions'!L20="","",IF('Transactions'!L20="Paid","Cleared","Follow up"))</f>
        <v/>
      </c>
    </row>
    <row r="21">
      <c r="A21" s="4" t="n"/>
      <c r="B21" s="5" t="n"/>
      <c r="C21" s="5" t="n"/>
      <c r="D21" s="5" t="n"/>
      <c r="E21" s="5" t="n"/>
      <c r="F21" s="5" t="n"/>
      <c r="G21" s="5" t="n"/>
      <c r="H21" s="6" t="n"/>
      <c r="I21" s="10">
        <f>IF('Transactions'!D21="","",IFERROR(VLOOKUP('Transactions'!D21,'Instructions'!$A$22:$B$33,2,FALSE),0))</f>
        <v/>
      </c>
      <c r="J21" s="11">
        <f>IF(OR('Transactions'!H21="",'Transactions'!I21=""),"",'Transactions'!H21*'Transactions'!I21)</f>
        <v/>
      </c>
      <c r="K21" s="11">
        <f>IF(OR('Transactions'!H21="",'Transactions'!J21=""),"",'Transactions'!H21+'Transactions'!J21)</f>
        <v/>
      </c>
      <c r="L21" s="5" t="n"/>
      <c r="M21" s="5" t="n"/>
      <c r="N21" s="5" t="n"/>
      <c r="O21" s="5" t="n"/>
      <c r="P21" s="12">
        <f>IF('Transactions'!L21="","",IF('Transactions'!L21="Paid","Cleared","Follow up"))</f>
        <v/>
      </c>
    </row>
    <row r="22">
      <c r="A22" s="4" t="n"/>
      <c r="B22" s="5" t="n"/>
      <c r="C22" s="5" t="n"/>
      <c r="D22" s="5" t="n"/>
      <c r="E22" s="5" t="n"/>
      <c r="F22" s="5" t="n"/>
      <c r="G22" s="5" t="n"/>
      <c r="H22" s="6" t="n"/>
      <c r="I22" s="7">
        <f>IF('Transactions'!D22="","",IFERROR(VLOOKUP('Transactions'!D22,'Instructions'!$A$22:$B$33,2,FALSE),0))</f>
        <v/>
      </c>
      <c r="J22" s="8">
        <f>IF(OR('Transactions'!H22="",'Transactions'!I22=""),"",'Transactions'!H22*'Transactions'!I22)</f>
        <v/>
      </c>
      <c r="K22" s="8">
        <f>IF(OR('Transactions'!H22="",'Transactions'!J22=""),"",'Transactions'!H22+'Transactions'!J22)</f>
        <v/>
      </c>
      <c r="L22" s="5" t="n"/>
      <c r="M22" s="5" t="n"/>
      <c r="N22" s="5" t="n"/>
      <c r="O22" s="5" t="n"/>
      <c r="P22" s="9">
        <f>IF('Transactions'!L22="","",IF('Transactions'!L22="Paid","Cleared","Follow up"))</f>
        <v/>
      </c>
    </row>
    <row r="23">
      <c r="A23" s="4" t="n"/>
      <c r="B23" s="5" t="n"/>
      <c r="C23" s="5" t="n"/>
      <c r="D23" s="5" t="n"/>
      <c r="E23" s="5" t="n"/>
      <c r="F23" s="5" t="n"/>
      <c r="G23" s="5" t="n"/>
      <c r="H23" s="6" t="n"/>
      <c r="I23" s="10">
        <f>IF('Transactions'!D23="","",IFERROR(VLOOKUP('Transactions'!D23,'Instructions'!$A$22:$B$33,2,FALSE),0))</f>
        <v/>
      </c>
      <c r="J23" s="11">
        <f>IF(OR('Transactions'!H23="",'Transactions'!I23=""),"",'Transactions'!H23*'Transactions'!I23)</f>
        <v/>
      </c>
      <c r="K23" s="11">
        <f>IF(OR('Transactions'!H23="",'Transactions'!J23=""),"",'Transactions'!H23+'Transactions'!J23)</f>
        <v/>
      </c>
      <c r="L23" s="5" t="n"/>
      <c r="M23" s="5" t="n"/>
      <c r="N23" s="5" t="n"/>
      <c r="O23" s="5" t="n"/>
      <c r="P23" s="12">
        <f>IF('Transactions'!L23="","",IF('Transactions'!L23="Paid","Cleared","Follow up"))</f>
        <v/>
      </c>
    </row>
    <row r="24">
      <c r="A24" s="4" t="n"/>
      <c r="B24" s="5" t="n"/>
      <c r="C24" s="5" t="n"/>
      <c r="D24" s="5" t="n"/>
      <c r="E24" s="5" t="n"/>
      <c r="F24" s="5" t="n"/>
      <c r="G24" s="5" t="n"/>
      <c r="H24" s="6" t="n"/>
      <c r="I24" s="7">
        <f>IF('Transactions'!D24="","",IFERROR(VLOOKUP('Transactions'!D24,'Instructions'!$A$22:$B$33,2,FALSE),0))</f>
        <v/>
      </c>
      <c r="J24" s="8">
        <f>IF(OR('Transactions'!H24="",'Transactions'!I24=""),"",'Transactions'!H24*'Transactions'!I24)</f>
        <v/>
      </c>
      <c r="K24" s="8">
        <f>IF(OR('Transactions'!H24="",'Transactions'!J24=""),"",'Transactions'!H24+'Transactions'!J24)</f>
        <v/>
      </c>
      <c r="L24" s="5" t="n"/>
      <c r="M24" s="5" t="n"/>
      <c r="N24" s="5" t="n"/>
      <c r="O24" s="5" t="n"/>
      <c r="P24" s="9">
        <f>IF('Transactions'!L24="","",IF('Transactions'!L24="Paid","Cleared","Follow up"))</f>
        <v/>
      </c>
    </row>
    <row r="25">
      <c r="A25" s="4" t="n"/>
      <c r="B25" s="5" t="n"/>
      <c r="C25" s="5" t="n"/>
      <c r="D25" s="5" t="n"/>
      <c r="E25" s="5" t="n"/>
      <c r="F25" s="5" t="n"/>
      <c r="G25" s="5" t="n"/>
      <c r="H25" s="6" t="n"/>
      <c r="I25" s="10">
        <f>IF('Transactions'!D25="","",IFERROR(VLOOKUP('Transactions'!D25,'Instructions'!$A$22:$B$33,2,FALSE),0))</f>
        <v/>
      </c>
      <c r="J25" s="11">
        <f>IF(OR('Transactions'!H25="",'Transactions'!I25=""),"",'Transactions'!H25*'Transactions'!I25)</f>
        <v/>
      </c>
      <c r="K25" s="11">
        <f>IF(OR('Transactions'!H25="",'Transactions'!J25=""),"",'Transactions'!H25+'Transactions'!J25)</f>
        <v/>
      </c>
      <c r="L25" s="5" t="n"/>
      <c r="M25" s="5" t="n"/>
      <c r="N25" s="5" t="n"/>
      <c r="O25" s="5" t="n"/>
      <c r="P25" s="12">
        <f>IF('Transactions'!L25="","",IF('Transactions'!L25="Paid","Cleared","Follow up"))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6" t="n"/>
      <c r="I26" s="7">
        <f>IF('Transactions'!D26="","",IFERROR(VLOOKUP('Transactions'!D26,'Instructions'!$A$22:$B$33,2,FALSE),0))</f>
        <v/>
      </c>
      <c r="J26" s="8">
        <f>IF(OR('Transactions'!H26="",'Transactions'!I26=""),"",'Transactions'!H26*'Transactions'!I26)</f>
        <v/>
      </c>
      <c r="K26" s="8">
        <f>IF(OR('Transactions'!H26="",'Transactions'!J26=""),"",'Transactions'!H26+'Transactions'!J26)</f>
        <v/>
      </c>
      <c r="L26" s="5" t="n"/>
      <c r="M26" s="5" t="n"/>
      <c r="N26" s="5" t="n"/>
      <c r="O26" s="5" t="n"/>
      <c r="P26" s="9">
        <f>IF('Transactions'!L26="","",IF('Transactions'!L26="Paid","Cleared","Follow up"))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6" t="n"/>
      <c r="I27" s="10">
        <f>IF('Transactions'!D27="","",IFERROR(VLOOKUP('Transactions'!D27,'Instructions'!$A$22:$B$33,2,FALSE),0))</f>
        <v/>
      </c>
      <c r="J27" s="11">
        <f>IF(OR('Transactions'!H27="",'Transactions'!I27=""),"",'Transactions'!H27*'Transactions'!I27)</f>
        <v/>
      </c>
      <c r="K27" s="11">
        <f>IF(OR('Transactions'!H27="",'Transactions'!J27=""),"",'Transactions'!H27+'Transactions'!J27)</f>
        <v/>
      </c>
      <c r="L27" s="5" t="n"/>
      <c r="M27" s="5" t="n"/>
      <c r="N27" s="5" t="n"/>
      <c r="O27" s="5" t="n"/>
      <c r="P27" s="12">
        <f>IF('Transactions'!L27="","",IF('Transactions'!L27="Paid","Cleared","Follow up"))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6" t="n"/>
      <c r="I28" s="7">
        <f>IF('Transactions'!D28="","",IFERROR(VLOOKUP('Transactions'!D28,'Instructions'!$A$22:$B$33,2,FALSE),0))</f>
        <v/>
      </c>
      <c r="J28" s="8">
        <f>IF(OR('Transactions'!H28="",'Transactions'!I28=""),"",'Transactions'!H28*'Transactions'!I28)</f>
        <v/>
      </c>
      <c r="K28" s="8">
        <f>IF(OR('Transactions'!H28="",'Transactions'!J28=""),"",'Transactions'!H28+'Transactions'!J28)</f>
        <v/>
      </c>
      <c r="L28" s="5" t="n"/>
      <c r="M28" s="5" t="n"/>
      <c r="N28" s="5" t="n"/>
      <c r="O28" s="5" t="n"/>
      <c r="P28" s="9">
        <f>IF('Transactions'!L28="","",IF('Transactions'!L28="Paid","Cleared","Follow up"))</f>
        <v/>
      </c>
    </row>
    <row r="29">
      <c r="A29" s="4" t="n"/>
      <c r="B29" s="5" t="n"/>
      <c r="C29" s="5" t="n"/>
      <c r="D29" s="5" t="n"/>
      <c r="E29" s="5" t="n"/>
      <c r="F29" s="5" t="n"/>
      <c r="G29" s="5" t="n"/>
      <c r="H29" s="6" t="n"/>
      <c r="I29" s="10">
        <f>IF('Transactions'!D29="","",IFERROR(VLOOKUP('Transactions'!D29,'Instructions'!$A$22:$B$33,2,FALSE),0))</f>
        <v/>
      </c>
      <c r="J29" s="11">
        <f>IF(OR('Transactions'!H29="",'Transactions'!I29=""),"",'Transactions'!H29*'Transactions'!I29)</f>
        <v/>
      </c>
      <c r="K29" s="11">
        <f>IF(OR('Transactions'!H29="",'Transactions'!J29=""),"",'Transactions'!H29+'Transactions'!J29)</f>
        <v/>
      </c>
      <c r="L29" s="5" t="n"/>
      <c r="M29" s="5" t="n"/>
      <c r="N29" s="5" t="n"/>
      <c r="O29" s="5" t="n"/>
      <c r="P29" s="12">
        <f>IF('Transactions'!L29="","",IF('Transactions'!L29="Paid","Cleared","Follow up"))</f>
        <v/>
      </c>
    </row>
    <row r="30">
      <c r="A30" s="4" t="n"/>
      <c r="B30" s="5" t="n"/>
      <c r="C30" s="5" t="n"/>
      <c r="D30" s="5" t="n"/>
      <c r="E30" s="5" t="n"/>
      <c r="F30" s="5" t="n"/>
      <c r="G30" s="5" t="n"/>
      <c r="H30" s="6" t="n"/>
      <c r="I30" s="7">
        <f>IF('Transactions'!D30="","",IFERROR(VLOOKUP('Transactions'!D30,'Instructions'!$A$22:$B$33,2,FALSE),0))</f>
        <v/>
      </c>
      <c r="J30" s="8">
        <f>IF(OR('Transactions'!H30="",'Transactions'!I30=""),"",'Transactions'!H30*'Transactions'!I30)</f>
        <v/>
      </c>
      <c r="K30" s="8">
        <f>IF(OR('Transactions'!H30="",'Transactions'!J30=""),"",'Transactions'!H30+'Transactions'!J30)</f>
        <v/>
      </c>
      <c r="L30" s="5" t="n"/>
      <c r="M30" s="5" t="n"/>
      <c r="N30" s="5" t="n"/>
      <c r="O30" s="5" t="n"/>
      <c r="P30" s="9">
        <f>IF('Transactions'!L30="","",IF('Transactions'!L30="Paid","Cleared","Follow up"))</f>
        <v/>
      </c>
    </row>
    <row r="31">
      <c r="A31" s="4" t="n"/>
      <c r="B31" s="5" t="n"/>
      <c r="C31" s="5" t="n"/>
      <c r="D31" s="5" t="n"/>
      <c r="E31" s="5" t="n"/>
      <c r="F31" s="5" t="n"/>
      <c r="G31" s="5" t="n"/>
      <c r="H31" s="6" t="n"/>
      <c r="I31" s="10">
        <f>IF('Transactions'!D31="","",IFERROR(VLOOKUP('Transactions'!D31,'Instructions'!$A$22:$B$33,2,FALSE),0))</f>
        <v/>
      </c>
      <c r="J31" s="11">
        <f>IF(OR('Transactions'!H31="",'Transactions'!I31=""),"",'Transactions'!H31*'Transactions'!I31)</f>
        <v/>
      </c>
      <c r="K31" s="11">
        <f>IF(OR('Transactions'!H31="",'Transactions'!J31=""),"",'Transactions'!H31+'Transactions'!J31)</f>
        <v/>
      </c>
      <c r="L31" s="5" t="n"/>
      <c r="M31" s="5" t="n"/>
      <c r="N31" s="5" t="n"/>
      <c r="O31" s="5" t="n"/>
      <c r="P31" s="12">
        <f>IF('Transactions'!L31="","",IF('Transactions'!L31="Paid","Cleared","Follow up"))</f>
        <v/>
      </c>
    </row>
    <row r="32">
      <c r="A32" s="4" t="n"/>
      <c r="B32" s="5" t="n"/>
      <c r="C32" s="5" t="n"/>
      <c r="D32" s="5" t="n"/>
      <c r="E32" s="5" t="n"/>
      <c r="F32" s="5" t="n"/>
      <c r="G32" s="5" t="n"/>
      <c r="H32" s="6" t="n"/>
      <c r="I32" s="7">
        <f>IF('Transactions'!D32="","",IFERROR(VLOOKUP('Transactions'!D32,'Instructions'!$A$22:$B$33,2,FALSE),0))</f>
        <v/>
      </c>
      <c r="J32" s="8">
        <f>IF(OR('Transactions'!H32="",'Transactions'!I32=""),"",'Transactions'!H32*'Transactions'!I32)</f>
        <v/>
      </c>
      <c r="K32" s="8">
        <f>IF(OR('Transactions'!H32="",'Transactions'!J32=""),"",'Transactions'!H32+'Transactions'!J32)</f>
        <v/>
      </c>
      <c r="L32" s="5" t="n"/>
      <c r="M32" s="5" t="n"/>
      <c r="N32" s="5" t="n"/>
      <c r="O32" s="5" t="n"/>
      <c r="P32" s="9">
        <f>IF('Transactions'!L32="","",IF('Transactions'!L32="Paid","Cleared","Follow up"))</f>
        <v/>
      </c>
    </row>
    <row r="33">
      <c r="A33" s="4" t="n"/>
      <c r="B33" s="5" t="n"/>
      <c r="C33" s="5" t="n"/>
      <c r="D33" s="5" t="n"/>
      <c r="E33" s="5" t="n"/>
      <c r="F33" s="5" t="n"/>
      <c r="G33" s="5" t="n"/>
      <c r="H33" s="6" t="n"/>
      <c r="I33" s="10">
        <f>IF('Transactions'!D33="","",IFERROR(VLOOKUP('Transactions'!D33,'Instructions'!$A$22:$B$33,2,FALSE),0))</f>
        <v/>
      </c>
      <c r="J33" s="11">
        <f>IF(OR('Transactions'!H33="",'Transactions'!I33=""),"",'Transactions'!H33*'Transactions'!I33)</f>
        <v/>
      </c>
      <c r="K33" s="11">
        <f>IF(OR('Transactions'!H33="",'Transactions'!J33=""),"",'Transactions'!H33+'Transactions'!J33)</f>
        <v/>
      </c>
      <c r="L33" s="5" t="n"/>
      <c r="M33" s="5" t="n"/>
      <c r="N33" s="5" t="n"/>
      <c r="O33" s="5" t="n"/>
      <c r="P33" s="12">
        <f>IF('Transactions'!L33="","",IF('Transactions'!L33="Paid","Cleared","Follow up"))</f>
        <v/>
      </c>
    </row>
    <row r="34">
      <c r="A34" s="4" t="n"/>
      <c r="B34" s="5" t="n"/>
      <c r="C34" s="5" t="n"/>
      <c r="D34" s="5" t="n"/>
      <c r="E34" s="5" t="n"/>
      <c r="F34" s="5" t="n"/>
      <c r="G34" s="5" t="n"/>
      <c r="H34" s="6" t="n"/>
      <c r="I34" s="7">
        <f>IF('Transactions'!D34="","",IFERROR(VLOOKUP('Transactions'!D34,'Instructions'!$A$22:$B$33,2,FALSE),0))</f>
        <v/>
      </c>
      <c r="J34" s="8">
        <f>IF(OR('Transactions'!H34="",'Transactions'!I34=""),"",'Transactions'!H34*'Transactions'!I34)</f>
        <v/>
      </c>
      <c r="K34" s="8">
        <f>IF(OR('Transactions'!H34="",'Transactions'!J34=""),"",'Transactions'!H34+'Transactions'!J34)</f>
        <v/>
      </c>
      <c r="L34" s="5" t="n"/>
      <c r="M34" s="5" t="n"/>
      <c r="N34" s="5" t="n"/>
      <c r="O34" s="5" t="n"/>
      <c r="P34" s="9">
        <f>IF('Transactions'!L34="","",IF('Transactions'!L34="Paid","Cleared","Follow up"))</f>
        <v/>
      </c>
    </row>
    <row r="35">
      <c r="A35" s="4" t="n"/>
      <c r="B35" s="5" t="n"/>
      <c r="C35" s="5" t="n"/>
      <c r="D35" s="5" t="n"/>
      <c r="E35" s="5" t="n"/>
      <c r="F35" s="5" t="n"/>
      <c r="G35" s="5" t="n"/>
      <c r="H35" s="6" t="n"/>
      <c r="I35" s="10">
        <f>IF('Transactions'!D35="","",IFERROR(VLOOKUP('Transactions'!D35,'Instructions'!$A$22:$B$33,2,FALSE),0))</f>
        <v/>
      </c>
      <c r="J35" s="11">
        <f>IF(OR('Transactions'!H35="",'Transactions'!I35=""),"",'Transactions'!H35*'Transactions'!I35)</f>
        <v/>
      </c>
      <c r="K35" s="11">
        <f>IF(OR('Transactions'!H35="",'Transactions'!J35=""),"",'Transactions'!H35+'Transactions'!J35)</f>
        <v/>
      </c>
      <c r="L35" s="5" t="n"/>
      <c r="M35" s="5" t="n"/>
      <c r="N35" s="5" t="n"/>
      <c r="O35" s="5" t="n"/>
      <c r="P35" s="12">
        <f>IF('Transactions'!L35="","",IF('Transactions'!L35="Paid","Cleared","Follow up"))</f>
        <v/>
      </c>
    </row>
    <row r="36">
      <c r="A36" s="4" t="n"/>
      <c r="B36" s="5" t="n"/>
      <c r="C36" s="5" t="n"/>
      <c r="D36" s="5" t="n"/>
      <c r="E36" s="5" t="n"/>
      <c r="F36" s="5" t="n"/>
      <c r="G36" s="5" t="n"/>
      <c r="H36" s="6" t="n"/>
      <c r="I36" s="7">
        <f>IF('Transactions'!D36="","",IFERROR(VLOOKUP('Transactions'!D36,'Instructions'!$A$22:$B$33,2,FALSE),0))</f>
        <v/>
      </c>
      <c r="J36" s="8">
        <f>IF(OR('Transactions'!H36="",'Transactions'!I36=""),"",'Transactions'!H36*'Transactions'!I36)</f>
        <v/>
      </c>
      <c r="K36" s="8">
        <f>IF(OR('Transactions'!H36="",'Transactions'!J36=""),"",'Transactions'!H36+'Transactions'!J36)</f>
        <v/>
      </c>
      <c r="L36" s="5" t="n"/>
      <c r="M36" s="5" t="n"/>
      <c r="N36" s="5" t="n"/>
      <c r="O36" s="5" t="n"/>
      <c r="P36" s="9">
        <f>IF('Transactions'!L36="","",IF('Transactions'!L36="Paid","Cleared","Follow up"))</f>
        <v/>
      </c>
    </row>
    <row r="37">
      <c r="A37" s="4" t="n"/>
      <c r="B37" s="5" t="n"/>
      <c r="C37" s="5" t="n"/>
      <c r="D37" s="5" t="n"/>
      <c r="E37" s="5" t="n"/>
      <c r="F37" s="5" t="n"/>
      <c r="G37" s="5" t="n"/>
      <c r="H37" s="6" t="n"/>
      <c r="I37" s="10">
        <f>IF('Transactions'!D37="","",IFERROR(VLOOKUP('Transactions'!D37,'Instructions'!$A$22:$B$33,2,FALSE),0))</f>
        <v/>
      </c>
      <c r="J37" s="11">
        <f>IF(OR('Transactions'!H37="",'Transactions'!I37=""),"",'Transactions'!H37*'Transactions'!I37)</f>
        <v/>
      </c>
      <c r="K37" s="11">
        <f>IF(OR('Transactions'!H37="",'Transactions'!J37=""),"",'Transactions'!H37+'Transactions'!J37)</f>
        <v/>
      </c>
      <c r="L37" s="5" t="n"/>
      <c r="M37" s="5" t="n"/>
      <c r="N37" s="5" t="n"/>
      <c r="O37" s="5" t="n"/>
      <c r="P37" s="12">
        <f>IF('Transactions'!L37="","",IF('Transactions'!L37="Paid","Cleared","Follow up"))</f>
        <v/>
      </c>
    </row>
    <row r="38">
      <c r="A38" s="4" t="n"/>
      <c r="B38" s="5" t="n"/>
      <c r="C38" s="5" t="n"/>
      <c r="D38" s="5" t="n"/>
      <c r="E38" s="5" t="n"/>
      <c r="F38" s="5" t="n"/>
      <c r="G38" s="5" t="n"/>
      <c r="H38" s="6" t="n"/>
      <c r="I38" s="7">
        <f>IF('Transactions'!D38="","",IFERROR(VLOOKUP('Transactions'!D38,'Instructions'!$A$22:$B$33,2,FALSE),0))</f>
        <v/>
      </c>
      <c r="J38" s="8">
        <f>IF(OR('Transactions'!H38="",'Transactions'!I38=""),"",'Transactions'!H38*'Transactions'!I38)</f>
        <v/>
      </c>
      <c r="K38" s="8">
        <f>IF(OR('Transactions'!H38="",'Transactions'!J38=""),"",'Transactions'!H38+'Transactions'!J38)</f>
        <v/>
      </c>
      <c r="L38" s="5" t="n"/>
      <c r="M38" s="5" t="n"/>
      <c r="N38" s="5" t="n"/>
      <c r="O38" s="5" t="n"/>
      <c r="P38" s="9">
        <f>IF('Transactions'!L38="","",IF('Transactions'!L38="Paid","Cleared","Follow up"))</f>
        <v/>
      </c>
    </row>
    <row r="39">
      <c r="A39" s="4" t="n"/>
      <c r="B39" s="5" t="n"/>
      <c r="C39" s="5" t="n"/>
      <c r="D39" s="5" t="n"/>
      <c r="E39" s="5" t="n"/>
      <c r="F39" s="5" t="n"/>
      <c r="G39" s="5" t="n"/>
      <c r="H39" s="6" t="n"/>
      <c r="I39" s="10">
        <f>IF('Transactions'!D39="","",IFERROR(VLOOKUP('Transactions'!D39,'Instructions'!$A$22:$B$33,2,FALSE),0))</f>
        <v/>
      </c>
      <c r="J39" s="11">
        <f>IF(OR('Transactions'!H39="",'Transactions'!I39=""),"",'Transactions'!H39*'Transactions'!I39)</f>
        <v/>
      </c>
      <c r="K39" s="11">
        <f>IF(OR('Transactions'!H39="",'Transactions'!J39=""),"",'Transactions'!H39+'Transactions'!J39)</f>
        <v/>
      </c>
      <c r="L39" s="5" t="n"/>
      <c r="M39" s="5" t="n"/>
      <c r="N39" s="5" t="n"/>
      <c r="O39" s="5" t="n"/>
      <c r="P39" s="12">
        <f>IF('Transactions'!L39="","",IF('Transactions'!L39="Paid","Cleared","Follow up"))</f>
        <v/>
      </c>
    </row>
    <row r="40">
      <c r="A40" s="4" t="n"/>
      <c r="B40" s="5" t="n"/>
      <c r="C40" s="5" t="n"/>
      <c r="D40" s="5" t="n"/>
      <c r="E40" s="5" t="n"/>
      <c r="F40" s="5" t="n"/>
      <c r="G40" s="5" t="n"/>
      <c r="H40" s="6" t="n"/>
      <c r="I40" s="7">
        <f>IF('Transactions'!D40="","",IFERROR(VLOOKUP('Transactions'!D40,'Instructions'!$A$22:$B$33,2,FALSE),0))</f>
        <v/>
      </c>
      <c r="J40" s="8">
        <f>IF(OR('Transactions'!H40="",'Transactions'!I40=""),"",'Transactions'!H40*'Transactions'!I40)</f>
        <v/>
      </c>
      <c r="K40" s="8">
        <f>IF(OR('Transactions'!H40="",'Transactions'!J40=""),"",'Transactions'!H40+'Transactions'!J40)</f>
        <v/>
      </c>
      <c r="L40" s="5" t="n"/>
      <c r="M40" s="5" t="n"/>
      <c r="N40" s="5" t="n"/>
      <c r="O40" s="5" t="n"/>
      <c r="P40" s="9">
        <f>IF('Transactions'!L40="","",IF('Transactions'!L40="Paid","Cleared","Follow up"))</f>
        <v/>
      </c>
    </row>
    <row r="41">
      <c r="A41" s="4" t="n"/>
      <c r="B41" s="5" t="n"/>
      <c r="C41" s="5" t="n"/>
      <c r="D41" s="5" t="n"/>
      <c r="E41" s="5" t="n"/>
      <c r="F41" s="5" t="n"/>
      <c r="G41" s="5" t="n"/>
      <c r="H41" s="6" t="n"/>
      <c r="I41" s="10">
        <f>IF('Transactions'!D41="","",IFERROR(VLOOKUP('Transactions'!D41,'Instructions'!$A$22:$B$33,2,FALSE),0))</f>
        <v/>
      </c>
      <c r="J41" s="11">
        <f>IF(OR('Transactions'!H41="",'Transactions'!I41=""),"",'Transactions'!H41*'Transactions'!I41)</f>
        <v/>
      </c>
      <c r="K41" s="11">
        <f>IF(OR('Transactions'!H41="",'Transactions'!J41=""),"",'Transactions'!H41+'Transactions'!J41)</f>
        <v/>
      </c>
      <c r="L41" s="5" t="n"/>
      <c r="M41" s="5" t="n"/>
      <c r="N41" s="5" t="n"/>
      <c r="O41" s="5" t="n"/>
      <c r="P41" s="12">
        <f>IF('Transactions'!L41="","",IF('Transactions'!L41="Paid","Cleared","Follow up"))</f>
        <v/>
      </c>
    </row>
    <row r="42">
      <c r="A42" s="4" t="n"/>
      <c r="B42" s="5" t="n"/>
      <c r="C42" s="5" t="n"/>
      <c r="D42" s="5" t="n"/>
      <c r="E42" s="5" t="n"/>
      <c r="F42" s="5" t="n"/>
      <c r="G42" s="5" t="n"/>
      <c r="H42" s="6" t="n"/>
      <c r="I42" s="7">
        <f>IF('Transactions'!D42="","",IFERROR(VLOOKUP('Transactions'!D42,'Instructions'!$A$22:$B$33,2,FALSE),0))</f>
        <v/>
      </c>
      <c r="J42" s="8">
        <f>IF(OR('Transactions'!H42="",'Transactions'!I42=""),"",'Transactions'!H42*'Transactions'!I42)</f>
        <v/>
      </c>
      <c r="K42" s="8">
        <f>IF(OR('Transactions'!H42="",'Transactions'!J42=""),"",'Transactions'!H42+'Transactions'!J42)</f>
        <v/>
      </c>
      <c r="L42" s="5" t="n"/>
      <c r="M42" s="5" t="n"/>
      <c r="N42" s="5" t="n"/>
      <c r="O42" s="5" t="n"/>
      <c r="P42" s="9">
        <f>IF('Transactions'!L42="","",IF('Transactions'!L42="Paid","Cleared","Follow up"))</f>
        <v/>
      </c>
    </row>
    <row r="43">
      <c r="A43" s="4" t="n"/>
      <c r="B43" s="5" t="n"/>
      <c r="C43" s="5" t="n"/>
      <c r="D43" s="5" t="n"/>
      <c r="E43" s="5" t="n"/>
      <c r="F43" s="5" t="n"/>
      <c r="G43" s="5" t="n"/>
      <c r="H43" s="6" t="n"/>
      <c r="I43" s="10">
        <f>IF('Transactions'!D43="","",IFERROR(VLOOKUP('Transactions'!D43,'Instructions'!$A$22:$B$33,2,FALSE),0))</f>
        <v/>
      </c>
      <c r="J43" s="11">
        <f>IF(OR('Transactions'!H43="",'Transactions'!I43=""),"",'Transactions'!H43*'Transactions'!I43)</f>
        <v/>
      </c>
      <c r="K43" s="11">
        <f>IF(OR('Transactions'!H43="",'Transactions'!J43=""),"",'Transactions'!H43+'Transactions'!J43)</f>
        <v/>
      </c>
      <c r="L43" s="5" t="n"/>
      <c r="M43" s="5" t="n"/>
      <c r="N43" s="5" t="n"/>
      <c r="O43" s="5" t="n"/>
      <c r="P43" s="12">
        <f>IF('Transactions'!L43="","",IF('Transactions'!L43="Paid","Cleared","Follow up"))</f>
        <v/>
      </c>
    </row>
    <row r="44">
      <c r="A44" s="4" t="n"/>
      <c r="B44" s="5" t="n"/>
      <c r="C44" s="5" t="n"/>
      <c r="D44" s="5" t="n"/>
      <c r="E44" s="5" t="n"/>
      <c r="F44" s="5" t="n"/>
      <c r="G44" s="5" t="n"/>
      <c r="H44" s="6" t="n"/>
      <c r="I44" s="7">
        <f>IF('Transactions'!D44="","",IFERROR(VLOOKUP('Transactions'!D44,'Instructions'!$A$22:$B$33,2,FALSE),0))</f>
        <v/>
      </c>
      <c r="J44" s="8">
        <f>IF(OR('Transactions'!H44="",'Transactions'!I44=""),"",'Transactions'!H44*'Transactions'!I44)</f>
        <v/>
      </c>
      <c r="K44" s="8">
        <f>IF(OR('Transactions'!H44="",'Transactions'!J44=""),"",'Transactions'!H44+'Transactions'!J44)</f>
        <v/>
      </c>
      <c r="L44" s="5" t="n"/>
      <c r="M44" s="5" t="n"/>
      <c r="N44" s="5" t="n"/>
      <c r="O44" s="5" t="n"/>
      <c r="P44" s="9">
        <f>IF('Transactions'!L44="","",IF('Transactions'!L44="Paid","Cleared","Follow up"))</f>
        <v/>
      </c>
    </row>
    <row r="45">
      <c r="A45" s="4" t="n"/>
      <c r="B45" s="5" t="n"/>
      <c r="C45" s="5" t="n"/>
      <c r="D45" s="5" t="n"/>
      <c r="E45" s="5" t="n"/>
      <c r="F45" s="5" t="n"/>
      <c r="G45" s="5" t="n"/>
      <c r="H45" s="6" t="n"/>
      <c r="I45" s="10">
        <f>IF('Transactions'!D45="","",IFERROR(VLOOKUP('Transactions'!D45,'Instructions'!$A$22:$B$33,2,FALSE),0))</f>
        <v/>
      </c>
      <c r="J45" s="11">
        <f>IF(OR('Transactions'!H45="",'Transactions'!I45=""),"",'Transactions'!H45*'Transactions'!I45)</f>
        <v/>
      </c>
      <c r="K45" s="11">
        <f>IF(OR('Transactions'!H45="",'Transactions'!J45=""),"",'Transactions'!H45+'Transactions'!J45)</f>
        <v/>
      </c>
      <c r="L45" s="5" t="n"/>
      <c r="M45" s="5" t="n"/>
      <c r="N45" s="5" t="n"/>
      <c r="O45" s="5" t="n"/>
      <c r="P45" s="12">
        <f>IF('Transactions'!L45="","",IF('Transactions'!L45="Paid","Cleared","Follow up"))</f>
        <v/>
      </c>
    </row>
    <row r="46">
      <c r="A46" s="4" t="n"/>
      <c r="B46" s="5" t="n"/>
      <c r="C46" s="5" t="n"/>
      <c r="D46" s="5" t="n"/>
      <c r="E46" s="5" t="n"/>
      <c r="F46" s="5" t="n"/>
      <c r="G46" s="5" t="n"/>
      <c r="H46" s="6" t="n"/>
      <c r="I46" s="7">
        <f>IF('Transactions'!D46="","",IFERROR(VLOOKUP('Transactions'!D46,'Instructions'!$A$22:$B$33,2,FALSE),0))</f>
        <v/>
      </c>
      <c r="J46" s="8">
        <f>IF(OR('Transactions'!H46="",'Transactions'!I46=""),"",'Transactions'!H46*'Transactions'!I46)</f>
        <v/>
      </c>
      <c r="K46" s="8">
        <f>IF(OR('Transactions'!H46="",'Transactions'!J46=""),"",'Transactions'!H46+'Transactions'!J46)</f>
        <v/>
      </c>
      <c r="L46" s="5" t="n"/>
      <c r="M46" s="5" t="n"/>
      <c r="N46" s="5" t="n"/>
      <c r="O46" s="5" t="n"/>
      <c r="P46" s="9">
        <f>IF('Transactions'!L46="","",IF('Transactions'!L46="Paid","Cleared","Follow up"))</f>
        <v/>
      </c>
    </row>
    <row r="47">
      <c r="A47" s="4" t="n"/>
      <c r="B47" s="5" t="n"/>
      <c r="C47" s="5" t="n"/>
      <c r="D47" s="5" t="n"/>
      <c r="E47" s="5" t="n"/>
      <c r="F47" s="5" t="n"/>
      <c r="G47" s="5" t="n"/>
      <c r="H47" s="6" t="n"/>
      <c r="I47" s="10">
        <f>IF('Transactions'!D47="","",IFERROR(VLOOKUP('Transactions'!D47,'Instructions'!$A$22:$B$33,2,FALSE),0))</f>
        <v/>
      </c>
      <c r="J47" s="11">
        <f>IF(OR('Transactions'!H47="",'Transactions'!I47=""),"",'Transactions'!H47*'Transactions'!I47)</f>
        <v/>
      </c>
      <c r="K47" s="11">
        <f>IF(OR('Transactions'!H47="",'Transactions'!J47=""),"",'Transactions'!H47+'Transactions'!J47)</f>
        <v/>
      </c>
      <c r="L47" s="5" t="n"/>
      <c r="M47" s="5" t="n"/>
      <c r="N47" s="5" t="n"/>
      <c r="O47" s="5" t="n"/>
      <c r="P47" s="12">
        <f>IF('Transactions'!L47="","",IF('Transactions'!L47="Paid","Cleared","Follow up"))</f>
        <v/>
      </c>
    </row>
    <row r="48">
      <c r="A48" s="4" t="n"/>
      <c r="B48" s="5" t="n"/>
      <c r="C48" s="5" t="n"/>
      <c r="D48" s="5" t="n"/>
      <c r="E48" s="5" t="n"/>
      <c r="F48" s="5" t="n"/>
      <c r="G48" s="5" t="n"/>
      <c r="H48" s="6" t="n"/>
      <c r="I48" s="7">
        <f>IF('Transactions'!D48="","",IFERROR(VLOOKUP('Transactions'!D48,'Instructions'!$A$22:$B$33,2,FALSE),0))</f>
        <v/>
      </c>
      <c r="J48" s="8">
        <f>IF(OR('Transactions'!H48="",'Transactions'!I48=""),"",'Transactions'!H48*'Transactions'!I48)</f>
        <v/>
      </c>
      <c r="K48" s="8">
        <f>IF(OR('Transactions'!H48="",'Transactions'!J48=""),"",'Transactions'!H48+'Transactions'!J48)</f>
        <v/>
      </c>
      <c r="L48" s="5" t="n"/>
      <c r="M48" s="5" t="n"/>
      <c r="N48" s="5" t="n"/>
      <c r="O48" s="5" t="n"/>
      <c r="P48" s="9">
        <f>IF('Transactions'!L48="","",IF('Transactions'!L48="Paid","Cleared","Follow up"))</f>
        <v/>
      </c>
    </row>
    <row r="49">
      <c r="A49" s="4" t="n"/>
      <c r="B49" s="5" t="n"/>
      <c r="C49" s="5" t="n"/>
      <c r="D49" s="5" t="n"/>
      <c r="E49" s="5" t="n"/>
      <c r="F49" s="5" t="n"/>
      <c r="G49" s="5" t="n"/>
      <c r="H49" s="6" t="n"/>
      <c r="I49" s="10">
        <f>IF('Transactions'!D49="","",IFERROR(VLOOKUP('Transactions'!D49,'Instructions'!$A$22:$B$33,2,FALSE),0))</f>
        <v/>
      </c>
      <c r="J49" s="11">
        <f>IF(OR('Transactions'!H49="",'Transactions'!I49=""),"",'Transactions'!H49*'Transactions'!I49)</f>
        <v/>
      </c>
      <c r="K49" s="11">
        <f>IF(OR('Transactions'!H49="",'Transactions'!J49=""),"",'Transactions'!H49+'Transactions'!J49)</f>
        <v/>
      </c>
      <c r="L49" s="5" t="n"/>
      <c r="M49" s="5" t="n"/>
      <c r="N49" s="5" t="n"/>
      <c r="O49" s="5" t="n"/>
      <c r="P49" s="12">
        <f>IF('Transactions'!L49="","",IF('Transactions'!L49="Paid","Cleared","Follow up"))</f>
        <v/>
      </c>
    </row>
    <row r="50">
      <c r="A50" s="4" t="n"/>
      <c r="B50" s="5" t="n"/>
      <c r="C50" s="5" t="n"/>
      <c r="D50" s="5" t="n"/>
      <c r="E50" s="5" t="n"/>
      <c r="F50" s="5" t="n"/>
      <c r="G50" s="5" t="n"/>
      <c r="H50" s="6" t="n"/>
      <c r="I50" s="7">
        <f>IF('Transactions'!D50="","",IFERROR(VLOOKUP('Transactions'!D50,'Instructions'!$A$22:$B$33,2,FALSE),0))</f>
        <v/>
      </c>
      <c r="J50" s="8">
        <f>IF(OR('Transactions'!H50="",'Transactions'!I50=""),"",'Transactions'!H50*'Transactions'!I50)</f>
        <v/>
      </c>
      <c r="K50" s="8">
        <f>IF(OR('Transactions'!H50="",'Transactions'!J50=""),"",'Transactions'!H50+'Transactions'!J50)</f>
        <v/>
      </c>
      <c r="L50" s="5" t="n"/>
      <c r="M50" s="5" t="n"/>
      <c r="N50" s="5" t="n"/>
      <c r="O50" s="5" t="n"/>
      <c r="P50" s="9">
        <f>IF('Transactions'!L50="","",IF('Transactions'!L50="Paid","Cleared","Follow up"))</f>
        <v/>
      </c>
    </row>
    <row r="51">
      <c r="A51" s="4" t="n"/>
      <c r="B51" s="5" t="n"/>
      <c r="C51" s="5" t="n"/>
      <c r="D51" s="5" t="n"/>
      <c r="E51" s="5" t="n"/>
      <c r="F51" s="5" t="n"/>
      <c r="G51" s="5" t="n"/>
      <c r="H51" s="6" t="n"/>
      <c r="I51" s="10">
        <f>IF('Transactions'!D51="","",IFERROR(VLOOKUP('Transactions'!D51,'Instructions'!$A$22:$B$33,2,FALSE),0))</f>
        <v/>
      </c>
      <c r="J51" s="11">
        <f>IF(OR('Transactions'!H51="",'Transactions'!I51=""),"",'Transactions'!H51*'Transactions'!I51)</f>
        <v/>
      </c>
      <c r="K51" s="11">
        <f>IF(OR('Transactions'!H51="",'Transactions'!J51=""),"",'Transactions'!H51+'Transactions'!J51)</f>
        <v/>
      </c>
      <c r="L51" s="5" t="n"/>
      <c r="M51" s="5" t="n"/>
      <c r="N51" s="5" t="n"/>
      <c r="O51" s="5" t="n"/>
      <c r="P51" s="12">
        <f>IF('Transactions'!L51="","",IF('Transactions'!L51="Paid","Cleared","Follow up"))</f>
        <v/>
      </c>
    </row>
    <row r="52">
      <c r="A52" s="4" t="n"/>
      <c r="B52" s="5" t="n"/>
      <c r="C52" s="5" t="n"/>
      <c r="D52" s="5" t="n"/>
      <c r="E52" s="5" t="n"/>
      <c r="F52" s="5" t="n"/>
      <c r="G52" s="5" t="n"/>
      <c r="H52" s="6" t="n"/>
      <c r="I52" s="7">
        <f>IF('Transactions'!D52="","",IFERROR(VLOOKUP('Transactions'!D52,'Instructions'!$A$22:$B$33,2,FALSE),0))</f>
        <v/>
      </c>
      <c r="J52" s="8">
        <f>IF(OR('Transactions'!H52="",'Transactions'!I52=""),"",'Transactions'!H52*'Transactions'!I52)</f>
        <v/>
      </c>
      <c r="K52" s="8">
        <f>IF(OR('Transactions'!H52="",'Transactions'!J52=""),"",'Transactions'!H52+'Transactions'!J52)</f>
        <v/>
      </c>
      <c r="L52" s="5" t="n"/>
      <c r="M52" s="5" t="n"/>
      <c r="N52" s="5" t="n"/>
      <c r="O52" s="5" t="n"/>
      <c r="P52" s="9">
        <f>IF('Transactions'!L52="","",IF('Transactions'!L52="Paid","Cleared","Follow up"))</f>
        <v/>
      </c>
    </row>
    <row r="53">
      <c r="A53" s="4" t="n"/>
      <c r="B53" s="5" t="n"/>
      <c r="C53" s="5" t="n"/>
      <c r="D53" s="5" t="n"/>
      <c r="E53" s="5" t="n"/>
      <c r="F53" s="5" t="n"/>
      <c r="G53" s="5" t="n"/>
      <c r="H53" s="6" t="n"/>
      <c r="I53" s="10">
        <f>IF('Transactions'!D53="","",IFERROR(VLOOKUP('Transactions'!D53,'Instructions'!$A$22:$B$33,2,FALSE),0))</f>
        <v/>
      </c>
      <c r="J53" s="11">
        <f>IF(OR('Transactions'!H53="",'Transactions'!I53=""),"",'Transactions'!H53*'Transactions'!I53)</f>
        <v/>
      </c>
      <c r="K53" s="11">
        <f>IF(OR('Transactions'!H53="",'Transactions'!J53=""),"",'Transactions'!H53+'Transactions'!J53)</f>
        <v/>
      </c>
      <c r="L53" s="5" t="n"/>
      <c r="M53" s="5" t="n"/>
      <c r="N53" s="5" t="n"/>
      <c r="O53" s="5" t="n"/>
      <c r="P53" s="12">
        <f>IF('Transactions'!L53="","",IF('Transactions'!L53="Paid","Cleared","Follow up"))</f>
        <v/>
      </c>
    </row>
    <row r="54">
      <c r="A54" s="4" t="n"/>
      <c r="B54" s="5" t="n"/>
      <c r="C54" s="5" t="n"/>
      <c r="D54" s="5" t="n"/>
      <c r="E54" s="5" t="n"/>
      <c r="F54" s="5" t="n"/>
      <c r="G54" s="5" t="n"/>
      <c r="H54" s="6" t="n"/>
      <c r="I54" s="7">
        <f>IF('Transactions'!D54="","",IFERROR(VLOOKUP('Transactions'!D54,'Instructions'!$A$22:$B$33,2,FALSE),0))</f>
        <v/>
      </c>
      <c r="J54" s="8">
        <f>IF(OR('Transactions'!H54="",'Transactions'!I54=""),"",'Transactions'!H54*'Transactions'!I54)</f>
        <v/>
      </c>
      <c r="K54" s="8">
        <f>IF(OR('Transactions'!H54="",'Transactions'!J54=""),"",'Transactions'!H54+'Transactions'!J54)</f>
        <v/>
      </c>
      <c r="L54" s="5" t="n"/>
      <c r="M54" s="5" t="n"/>
      <c r="N54" s="5" t="n"/>
      <c r="O54" s="5" t="n"/>
      <c r="P54" s="9">
        <f>IF('Transactions'!L54="","",IF('Transactions'!L54="Paid","Cleared","Follow up"))</f>
        <v/>
      </c>
    </row>
    <row r="55">
      <c r="A55" s="4" t="n"/>
      <c r="B55" s="5" t="n"/>
      <c r="C55" s="5" t="n"/>
      <c r="D55" s="5" t="n"/>
      <c r="E55" s="5" t="n"/>
      <c r="F55" s="5" t="n"/>
      <c r="G55" s="5" t="n"/>
      <c r="H55" s="6" t="n"/>
      <c r="I55" s="10">
        <f>IF('Transactions'!D55="","",IFERROR(VLOOKUP('Transactions'!D55,'Instructions'!$A$22:$B$33,2,FALSE),0))</f>
        <v/>
      </c>
      <c r="J55" s="11">
        <f>IF(OR('Transactions'!H55="",'Transactions'!I55=""),"",'Transactions'!H55*'Transactions'!I55)</f>
        <v/>
      </c>
      <c r="K55" s="11">
        <f>IF(OR('Transactions'!H55="",'Transactions'!J55=""),"",'Transactions'!H55+'Transactions'!J55)</f>
        <v/>
      </c>
      <c r="L55" s="5" t="n"/>
      <c r="M55" s="5" t="n"/>
      <c r="N55" s="5" t="n"/>
      <c r="O55" s="5" t="n"/>
      <c r="P55" s="12">
        <f>IF('Transactions'!L55="","",IF('Transactions'!L55="Paid","Cleared","Follow up"))</f>
        <v/>
      </c>
    </row>
    <row r="56">
      <c r="A56" s="4" t="n"/>
      <c r="B56" s="5" t="n"/>
      <c r="C56" s="5" t="n"/>
      <c r="D56" s="5" t="n"/>
      <c r="E56" s="5" t="n"/>
      <c r="F56" s="5" t="n"/>
      <c r="G56" s="5" t="n"/>
      <c r="H56" s="6" t="n"/>
      <c r="I56" s="7">
        <f>IF('Transactions'!D56="","",IFERROR(VLOOKUP('Transactions'!D56,'Instructions'!$A$22:$B$33,2,FALSE),0))</f>
        <v/>
      </c>
      <c r="J56" s="8">
        <f>IF(OR('Transactions'!H56="",'Transactions'!I56=""),"",'Transactions'!H56*'Transactions'!I56)</f>
        <v/>
      </c>
      <c r="K56" s="8">
        <f>IF(OR('Transactions'!H56="",'Transactions'!J56=""),"",'Transactions'!H56+'Transactions'!J56)</f>
        <v/>
      </c>
      <c r="L56" s="5" t="n"/>
      <c r="M56" s="5" t="n"/>
      <c r="N56" s="5" t="n"/>
      <c r="O56" s="5" t="n"/>
      <c r="P56" s="9">
        <f>IF('Transactions'!L56="","",IF('Transactions'!L56="Paid","Cleared","Follow up"))</f>
        <v/>
      </c>
    </row>
    <row r="57">
      <c r="A57" s="4" t="n"/>
      <c r="B57" s="5" t="n"/>
      <c r="C57" s="5" t="n"/>
      <c r="D57" s="5" t="n"/>
      <c r="E57" s="5" t="n"/>
      <c r="F57" s="5" t="n"/>
      <c r="G57" s="5" t="n"/>
      <c r="H57" s="6" t="n"/>
      <c r="I57" s="10">
        <f>IF('Transactions'!D57="","",IFERROR(VLOOKUP('Transactions'!D57,'Instructions'!$A$22:$B$33,2,FALSE),0))</f>
        <v/>
      </c>
      <c r="J57" s="11">
        <f>IF(OR('Transactions'!H57="",'Transactions'!I57=""),"",'Transactions'!H57*'Transactions'!I57)</f>
        <v/>
      </c>
      <c r="K57" s="11">
        <f>IF(OR('Transactions'!H57="",'Transactions'!J57=""),"",'Transactions'!H57+'Transactions'!J57)</f>
        <v/>
      </c>
      <c r="L57" s="5" t="n"/>
      <c r="M57" s="5" t="n"/>
      <c r="N57" s="5" t="n"/>
      <c r="O57" s="5" t="n"/>
      <c r="P57" s="12">
        <f>IF('Transactions'!L57="","",IF('Transactions'!L57="Paid","Cleared","Follow up"))</f>
        <v/>
      </c>
    </row>
    <row r="58">
      <c r="A58" s="4" t="n"/>
      <c r="B58" s="5" t="n"/>
      <c r="C58" s="5" t="n"/>
      <c r="D58" s="5" t="n"/>
      <c r="E58" s="5" t="n"/>
      <c r="F58" s="5" t="n"/>
      <c r="G58" s="5" t="n"/>
      <c r="H58" s="6" t="n"/>
      <c r="I58" s="7">
        <f>IF('Transactions'!D58="","",IFERROR(VLOOKUP('Transactions'!D58,'Instructions'!$A$22:$B$33,2,FALSE),0))</f>
        <v/>
      </c>
      <c r="J58" s="8">
        <f>IF(OR('Transactions'!H58="",'Transactions'!I58=""),"",'Transactions'!H58*'Transactions'!I58)</f>
        <v/>
      </c>
      <c r="K58" s="8">
        <f>IF(OR('Transactions'!H58="",'Transactions'!J58=""),"",'Transactions'!H58+'Transactions'!J58)</f>
        <v/>
      </c>
      <c r="L58" s="5" t="n"/>
      <c r="M58" s="5" t="n"/>
      <c r="N58" s="5" t="n"/>
      <c r="O58" s="5" t="n"/>
      <c r="P58" s="9">
        <f>IF('Transactions'!L58="","",IF('Transactions'!L58="Paid","Cleared","Follow up"))</f>
        <v/>
      </c>
    </row>
    <row r="59">
      <c r="A59" s="4" t="n"/>
      <c r="B59" s="5" t="n"/>
      <c r="C59" s="5" t="n"/>
      <c r="D59" s="5" t="n"/>
      <c r="E59" s="5" t="n"/>
      <c r="F59" s="5" t="n"/>
      <c r="G59" s="5" t="n"/>
      <c r="H59" s="6" t="n"/>
      <c r="I59" s="10">
        <f>IF('Transactions'!D59="","",IFERROR(VLOOKUP('Transactions'!D59,'Instructions'!$A$22:$B$33,2,FALSE),0))</f>
        <v/>
      </c>
      <c r="J59" s="11">
        <f>IF(OR('Transactions'!H59="",'Transactions'!I59=""),"",'Transactions'!H59*'Transactions'!I59)</f>
        <v/>
      </c>
      <c r="K59" s="11">
        <f>IF(OR('Transactions'!H59="",'Transactions'!J59=""),"",'Transactions'!H59+'Transactions'!J59)</f>
        <v/>
      </c>
      <c r="L59" s="5" t="n"/>
      <c r="M59" s="5" t="n"/>
      <c r="N59" s="5" t="n"/>
      <c r="O59" s="5" t="n"/>
      <c r="P59" s="12">
        <f>IF('Transactions'!L59="","",IF('Transactions'!L59="Paid","Cleared","Follow up"))</f>
        <v/>
      </c>
    </row>
    <row r="60">
      <c r="A60" s="4" t="n"/>
      <c r="B60" s="5" t="n"/>
      <c r="C60" s="5" t="n"/>
      <c r="D60" s="5" t="n"/>
      <c r="E60" s="5" t="n"/>
      <c r="F60" s="5" t="n"/>
      <c r="G60" s="5" t="n"/>
      <c r="H60" s="6" t="n"/>
      <c r="I60" s="7">
        <f>IF('Transactions'!D60="","",IFERROR(VLOOKUP('Transactions'!D60,'Instructions'!$A$22:$B$33,2,FALSE),0))</f>
        <v/>
      </c>
      <c r="J60" s="8">
        <f>IF(OR('Transactions'!H60="",'Transactions'!I60=""),"",'Transactions'!H60*'Transactions'!I60)</f>
        <v/>
      </c>
      <c r="K60" s="8">
        <f>IF(OR('Transactions'!H60="",'Transactions'!J60=""),"",'Transactions'!H60+'Transactions'!J60)</f>
        <v/>
      </c>
      <c r="L60" s="5" t="n"/>
      <c r="M60" s="5" t="n"/>
      <c r="N60" s="5" t="n"/>
      <c r="O60" s="5" t="n"/>
      <c r="P60" s="9">
        <f>IF('Transactions'!L60="","",IF('Transactions'!L60="Paid","Cleared","Follow up"))</f>
        <v/>
      </c>
    </row>
    <row r="61">
      <c r="A61" s="4" t="n"/>
      <c r="B61" s="5" t="n"/>
      <c r="C61" s="5" t="n"/>
      <c r="D61" s="5" t="n"/>
      <c r="E61" s="5" t="n"/>
      <c r="F61" s="5" t="n"/>
      <c r="G61" s="5" t="n"/>
      <c r="H61" s="6" t="n"/>
      <c r="I61" s="10">
        <f>IF('Transactions'!D61="","",IFERROR(VLOOKUP('Transactions'!D61,'Instructions'!$A$22:$B$33,2,FALSE),0))</f>
        <v/>
      </c>
      <c r="J61" s="11">
        <f>IF(OR('Transactions'!H61="",'Transactions'!I61=""),"",'Transactions'!H61*'Transactions'!I61)</f>
        <v/>
      </c>
      <c r="K61" s="11">
        <f>IF(OR('Transactions'!H61="",'Transactions'!J61=""),"",'Transactions'!H61+'Transactions'!J61)</f>
        <v/>
      </c>
      <c r="L61" s="5" t="n"/>
      <c r="M61" s="5" t="n"/>
      <c r="N61" s="5" t="n"/>
      <c r="O61" s="5" t="n"/>
      <c r="P61" s="12">
        <f>IF('Transactions'!L61="","",IF('Transactions'!L61="Paid","Cleared","Follow up"))</f>
        <v/>
      </c>
    </row>
    <row r="62">
      <c r="A62" s="4" t="n"/>
      <c r="B62" s="5" t="n"/>
      <c r="C62" s="5" t="n"/>
      <c r="D62" s="5" t="n"/>
      <c r="E62" s="5" t="n"/>
      <c r="F62" s="5" t="n"/>
      <c r="G62" s="5" t="n"/>
      <c r="H62" s="6" t="n"/>
      <c r="I62" s="7">
        <f>IF('Transactions'!D62="","",IFERROR(VLOOKUP('Transactions'!D62,'Instructions'!$A$22:$B$33,2,FALSE),0))</f>
        <v/>
      </c>
      <c r="J62" s="8">
        <f>IF(OR('Transactions'!H62="",'Transactions'!I62=""),"",'Transactions'!H62*'Transactions'!I62)</f>
        <v/>
      </c>
      <c r="K62" s="8">
        <f>IF(OR('Transactions'!H62="",'Transactions'!J62=""),"",'Transactions'!H62+'Transactions'!J62)</f>
        <v/>
      </c>
      <c r="L62" s="5" t="n"/>
      <c r="M62" s="5" t="n"/>
      <c r="N62" s="5" t="n"/>
      <c r="O62" s="5" t="n"/>
      <c r="P62" s="9">
        <f>IF('Transactions'!L62="","",IF('Transactions'!L62="Paid","Cleared","Follow up"))</f>
        <v/>
      </c>
    </row>
    <row r="63">
      <c r="A63" s="4" t="n"/>
      <c r="B63" s="5" t="n"/>
      <c r="C63" s="5" t="n"/>
      <c r="D63" s="5" t="n"/>
      <c r="E63" s="5" t="n"/>
      <c r="F63" s="5" t="n"/>
      <c r="G63" s="5" t="n"/>
      <c r="H63" s="6" t="n"/>
      <c r="I63" s="10">
        <f>IF('Transactions'!D63="","",IFERROR(VLOOKUP('Transactions'!D63,'Instructions'!$A$22:$B$33,2,FALSE),0))</f>
        <v/>
      </c>
      <c r="J63" s="11">
        <f>IF(OR('Transactions'!H63="",'Transactions'!I63=""),"",'Transactions'!H63*'Transactions'!I63)</f>
        <v/>
      </c>
      <c r="K63" s="11">
        <f>IF(OR('Transactions'!H63="",'Transactions'!J63=""),"",'Transactions'!H63+'Transactions'!J63)</f>
        <v/>
      </c>
      <c r="L63" s="5" t="n"/>
      <c r="M63" s="5" t="n"/>
      <c r="N63" s="5" t="n"/>
      <c r="O63" s="5" t="n"/>
      <c r="P63" s="12">
        <f>IF('Transactions'!L63="","",IF('Transactions'!L63="Paid","Cleared","Follow up"))</f>
        <v/>
      </c>
    </row>
    <row r="64">
      <c r="A64" s="4" t="n"/>
      <c r="B64" s="5" t="n"/>
      <c r="C64" s="5" t="n"/>
      <c r="D64" s="5" t="n"/>
      <c r="E64" s="5" t="n"/>
      <c r="F64" s="5" t="n"/>
      <c r="G64" s="5" t="n"/>
      <c r="H64" s="6" t="n"/>
      <c r="I64" s="7">
        <f>IF('Transactions'!D64="","",IFERROR(VLOOKUP('Transactions'!D64,'Instructions'!$A$22:$B$33,2,FALSE),0))</f>
        <v/>
      </c>
      <c r="J64" s="8">
        <f>IF(OR('Transactions'!H64="",'Transactions'!I64=""),"",'Transactions'!H64*'Transactions'!I64)</f>
        <v/>
      </c>
      <c r="K64" s="8">
        <f>IF(OR('Transactions'!H64="",'Transactions'!J64=""),"",'Transactions'!H64+'Transactions'!J64)</f>
        <v/>
      </c>
      <c r="L64" s="5" t="n"/>
      <c r="M64" s="5" t="n"/>
      <c r="N64" s="5" t="n"/>
      <c r="O64" s="5" t="n"/>
      <c r="P64" s="9">
        <f>IF('Transactions'!L64="","",IF('Transactions'!L64="Paid","Cleared","Follow up"))</f>
        <v/>
      </c>
    </row>
    <row r="65">
      <c r="A65" s="4" t="n"/>
      <c r="B65" s="5" t="n"/>
      <c r="C65" s="5" t="n"/>
      <c r="D65" s="5" t="n"/>
      <c r="E65" s="5" t="n"/>
      <c r="F65" s="5" t="n"/>
      <c r="G65" s="5" t="n"/>
      <c r="H65" s="6" t="n"/>
      <c r="I65" s="10">
        <f>IF('Transactions'!D65="","",IFERROR(VLOOKUP('Transactions'!D65,'Instructions'!$A$22:$B$33,2,FALSE),0))</f>
        <v/>
      </c>
      <c r="J65" s="11">
        <f>IF(OR('Transactions'!H65="",'Transactions'!I65=""),"",'Transactions'!H65*'Transactions'!I65)</f>
        <v/>
      </c>
      <c r="K65" s="11">
        <f>IF(OR('Transactions'!H65="",'Transactions'!J65=""),"",'Transactions'!H65+'Transactions'!J65)</f>
        <v/>
      </c>
      <c r="L65" s="5" t="n"/>
      <c r="M65" s="5" t="n"/>
      <c r="N65" s="5" t="n"/>
      <c r="O65" s="5" t="n"/>
      <c r="P65" s="12">
        <f>IF('Transactions'!L65="","",IF('Transactions'!L65="Paid","Cleared","Follow up"))</f>
        <v/>
      </c>
    </row>
    <row r="66">
      <c r="A66" s="4" t="n"/>
      <c r="B66" s="5" t="n"/>
      <c r="C66" s="5" t="n"/>
      <c r="D66" s="5" t="n"/>
      <c r="E66" s="5" t="n"/>
      <c r="F66" s="5" t="n"/>
      <c r="G66" s="5" t="n"/>
      <c r="H66" s="6" t="n"/>
      <c r="I66" s="7">
        <f>IF('Transactions'!D66="","",IFERROR(VLOOKUP('Transactions'!D66,'Instructions'!$A$22:$B$33,2,FALSE),0))</f>
        <v/>
      </c>
      <c r="J66" s="8">
        <f>IF(OR('Transactions'!H66="",'Transactions'!I66=""),"",'Transactions'!H66*'Transactions'!I66)</f>
        <v/>
      </c>
      <c r="K66" s="8">
        <f>IF(OR('Transactions'!H66="",'Transactions'!J66=""),"",'Transactions'!H66+'Transactions'!J66)</f>
        <v/>
      </c>
      <c r="L66" s="5" t="n"/>
      <c r="M66" s="5" t="n"/>
      <c r="N66" s="5" t="n"/>
      <c r="O66" s="5" t="n"/>
      <c r="P66" s="9">
        <f>IF('Transactions'!L66="","",IF('Transactions'!L66="Paid","Cleared","Follow up"))</f>
        <v/>
      </c>
    </row>
    <row r="67">
      <c r="A67" s="4" t="n"/>
      <c r="B67" s="5" t="n"/>
      <c r="C67" s="5" t="n"/>
      <c r="D67" s="5" t="n"/>
      <c r="E67" s="5" t="n"/>
      <c r="F67" s="5" t="n"/>
      <c r="G67" s="5" t="n"/>
      <c r="H67" s="6" t="n"/>
      <c r="I67" s="10">
        <f>IF('Transactions'!D67="","",IFERROR(VLOOKUP('Transactions'!D67,'Instructions'!$A$22:$B$33,2,FALSE),0))</f>
        <v/>
      </c>
      <c r="J67" s="11">
        <f>IF(OR('Transactions'!H67="",'Transactions'!I67=""),"",'Transactions'!H67*'Transactions'!I67)</f>
        <v/>
      </c>
      <c r="K67" s="11">
        <f>IF(OR('Transactions'!H67="",'Transactions'!J67=""),"",'Transactions'!H67+'Transactions'!J67)</f>
        <v/>
      </c>
      <c r="L67" s="5" t="n"/>
      <c r="M67" s="5" t="n"/>
      <c r="N67" s="5" t="n"/>
      <c r="O67" s="5" t="n"/>
      <c r="P67" s="12">
        <f>IF('Transactions'!L67="","",IF('Transactions'!L67="Paid","Cleared","Follow up"))</f>
        <v/>
      </c>
    </row>
    <row r="68">
      <c r="A68" s="4" t="n"/>
      <c r="B68" s="5" t="n"/>
      <c r="C68" s="5" t="n"/>
      <c r="D68" s="5" t="n"/>
      <c r="E68" s="5" t="n"/>
      <c r="F68" s="5" t="n"/>
      <c r="G68" s="5" t="n"/>
      <c r="H68" s="6" t="n"/>
      <c r="I68" s="7">
        <f>IF('Transactions'!D68="","",IFERROR(VLOOKUP('Transactions'!D68,'Instructions'!$A$22:$B$33,2,FALSE),0))</f>
        <v/>
      </c>
      <c r="J68" s="8">
        <f>IF(OR('Transactions'!H68="",'Transactions'!I68=""),"",'Transactions'!H68*'Transactions'!I68)</f>
        <v/>
      </c>
      <c r="K68" s="8">
        <f>IF(OR('Transactions'!H68="",'Transactions'!J68=""),"",'Transactions'!H68+'Transactions'!J68)</f>
        <v/>
      </c>
      <c r="L68" s="5" t="n"/>
      <c r="M68" s="5" t="n"/>
      <c r="N68" s="5" t="n"/>
      <c r="O68" s="5" t="n"/>
      <c r="P68" s="9">
        <f>IF('Transactions'!L68="","",IF('Transactions'!L68="Paid","Cleared","Follow up"))</f>
        <v/>
      </c>
    </row>
    <row r="69">
      <c r="A69" s="4" t="n"/>
      <c r="B69" s="5" t="n"/>
      <c r="C69" s="5" t="n"/>
      <c r="D69" s="5" t="n"/>
      <c r="E69" s="5" t="n"/>
      <c r="F69" s="5" t="n"/>
      <c r="G69" s="5" t="n"/>
      <c r="H69" s="6" t="n"/>
      <c r="I69" s="10">
        <f>IF('Transactions'!D69="","",IFERROR(VLOOKUP('Transactions'!D69,'Instructions'!$A$22:$B$33,2,FALSE),0))</f>
        <v/>
      </c>
      <c r="J69" s="11">
        <f>IF(OR('Transactions'!H69="",'Transactions'!I69=""),"",'Transactions'!H69*'Transactions'!I69)</f>
        <v/>
      </c>
      <c r="K69" s="11">
        <f>IF(OR('Transactions'!H69="",'Transactions'!J69=""),"",'Transactions'!H69+'Transactions'!J69)</f>
        <v/>
      </c>
      <c r="L69" s="5" t="n"/>
      <c r="M69" s="5" t="n"/>
      <c r="N69" s="5" t="n"/>
      <c r="O69" s="5" t="n"/>
      <c r="P69" s="12">
        <f>IF('Transactions'!L69="","",IF('Transactions'!L69="Paid","Cleared","Follow up"))</f>
        <v/>
      </c>
    </row>
    <row r="70">
      <c r="A70" s="4" t="n"/>
      <c r="B70" s="5" t="n"/>
      <c r="C70" s="5" t="n"/>
      <c r="D70" s="5" t="n"/>
      <c r="E70" s="5" t="n"/>
      <c r="F70" s="5" t="n"/>
      <c r="G70" s="5" t="n"/>
      <c r="H70" s="6" t="n"/>
      <c r="I70" s="7">
        <f>IF('Transactions'!D70="","",IFERROR(VLOOKUP('Transactions'!D70,'Instructions'!$A$22:$B$33,2,FALSE),0))</f>
        <v/>
      </c>
      <c r="J70" s="8">
        <f>IF(OR('Transactions'!H70="",'Transactions'!I70=""),"",'Transactions'!H70*'Transactions'!I70)</f>
        <v/>
      </c>
      <c r="K70" s="8">
        <f>IF(OR('Transactions'!H70="",'Transactions'!J70=""),"",'Transactions'!H70+'Transactions'!J70)</f>
        <v/>
      </c>
      <c r="L70" s="5" t="n"/>
      <c r="M70" s="5" t="n"/>
      <c r="N70" s="5" t="n"/>
      <c r="O70" s="5" t="n"/>
      <c r="P70" s="9">
        <f>IF('Transactions'!L70="","",IF('Transactions'!L70="Paid","Cleared","Follow up"))</f>
        <v/>
      </c>
    </row>
    <row r="71">
      <c r="A71" s="4" t="n"/>
      <c r="B71" s="5" t="n"/>
      <c r="C71" s="5" t="n"/>
      <c r="D71" s="5" t="n"/>
      <c r="E71" s="5" t="n"/>
      <c r="F71" s="5" t="n"/>
      <c r="G71" s="5" t="n"/>
      <c r="H71" s="6" t="n"/>
      <c r="I71" s="10">
        <f>IF('Transactions'!D71="","",IFERROR(VLOOKUP('Transactions'!D71,'Instructions'!$A$22:$B$33,2,FALSE),0))</f>
        <v/>
      </c>
      <c r="J71" s="11">
        <f>IF(OR('Transactions'!H71="",'Transactions'!I71=""),"",'Transactions'!H71*'Transactions'!I71)</f>
        <v/>
      </c>
      <c r="K71" s="11">
        <f>IF(OR('Transactions'!H71="",'Transactions'!J71=""),"",'Transactions'!H71+'Transactions'!J71)</f>
        <v/>
      </c>
      <c r="L71" s="5" t="n"/>
      <c r="M71" s="5" t="n"/>
      <c r="N71" s="5" t="n"/>
      <c r="O71" s="5" t="n"/>
      <c r="P71" s="12">
        <f>IF('Transactions'!L71="","",IF('Transactions'!L71="Paid","Cleared","Follow up"))</f>
        <v/>
      </c>
    </row>
    <row r="72">
      <c r="A72" s="4" t="n"/>
      <c r="B72" s="5" t="n"/>
      <c r="C72" s="5" t="n"/>
      <c r="D72" s="5" t="n"/>
      <c r="E72" s="5" t="n"/>
      <c r="F72" s="5" t="n"/>
      <c r="G72" s="5" t="n"/>
      <c r="H72" s="6" t="n"/>
      <c r="I72" s="7">
        <f>IF('Transactions'!D72="","",IFERROR(VLOOKUP('Transactions'!D72,'Instructions'!$A$22:$B$33,2,FALSE),0))</f>
        <v/>
      </c>
      <c r="J72" s="8">
        <f>IF(OR('Transactions'!H72="",'Transactions'!I72=""),"",'Transactions'!H72*'Transactions'!I72)</f>
        <v/>
      </c>
      <c r="K72" s="8">
        <f>IF(OR('Transactions'!H72="",'Transactions'!J72=""),"",'Transactions'!H72+'Transactions'!J72)</f>
        <v/>
      </c>
      <c r="L72" s="5" t="n"/>
      <c r="M72" s="5" t="n"/>
      <c r="N72" s="5" t="n"/>
      <c r="O72" s="5" t="n"/>
      <c r="P72" s="9">
        <f>IF('Transactions'!L72="","",IF('Transactions'!L72="Paid","Cleared","Follow up"))</f>
        <v/>
      </c>
    </row>
    <row r="73">
      <c r="A73" s="4" t="n"/>
      <c r="B73" s="5" t="n"/>
      <c r="C73" s="5" t="n"/>
      <c r="D73" s="5" t="n"/>
      <c r="E73" s="5" t="n"/>
      <c r="F73" s="5" t="n"/>
      <c r="G73" s="5" t="n"/>
      <c r="H73" s="6" t="n"/>
      <c r="I73" s="10">
        <f>IF('Transactions'!D73="","",IFERROR(VLOOKUP('Transactions'!D73,'Instructions'!$A$22:$B$33,2,FALSE),0))</f>
        <v/>
      </c>
      <c r="J73" s="11">
        <f>IF(OR('Transactions'!H73="",'Transactions'!I73=""),"",'Transactions'!H73*'Transactions'!I73)</f>
        <v/>
      </c>
      <c r="K73" s="11">
        <f>IF(OR('Transactions'!H73="",'Transactions'!J73=""),"",'Transactions'!H73+'Transactions'!J73)</f>
        <v/>
      </c>
      <c r="L73" s="5" t="n"/>
      <c r="M73" s="5" t="n"/>
      <c r="N73" s="5" t="n"/>
      <c r="O73" s="5" t="n"/>
      <c r="P73" s="12">
        <f>IF('Transactions'!L73="","",IF('Transactions'!L73="Paid","Cleared","Follow up"))</f>
        <v/>
      </c>
    </row>
    <row r="74">
      <c r="A74" s="4" t="n"/>
      <c r="B74" s="5" t="n"/>
      <c r="C74" s="5" t="n"/>
      <c r="D74" s="5" t="n"/>
      <c r="E74" s="5" t="n"/>
      <c r="F74" s="5" t="n"/>
      <c r="G74" s="5" t="n"/>
      <c r="H74" s="6" t="n"/>
      <c r="I74" s="7">
        <f>IF('Transactions'!D74="","",IFERROR(VLOOKUP('Transactions'!D74,'Instructions'!$A$22:$B$33,2,FALSE),0))</f>
        <v/>
      </c>
      <c r="J74" s="8">
        <f>IF(OR('Transactions'!H74="",'Transactions'!I74=""),"",'Transactions'!H74*'Transactions'!I74)</f>
        <v/>
      </c>
      <c r="K74" s="8">
        <f>IF(OR('Transactions'!H74="",'Transactions'!J74=""),"",'Transactions'!H74+'Transactions'!J74)</f>
        <v/>
      </c>
      <c r="L74" s="5" t="n"/>
      <c r="M74" s="5" t="n"/>
      <c r="N74" s="5" t="n"/>
      <c r="O74" s="5" t="n"/>
      <c r="P74" s="9">
        <f>IF('Transactions'!L74="","",IF('Transactions'!L74="Paid","Cleared","Follow up"))</f>
        <v/>
      </c>
    </row>
    <row r="75">
      <c r="A75" s="4" t="n"/>
      <c r="B75" s="5" t="n"/>
      <c r="C75" s="5" t="n"/>
      <c r="D75" s="5" t="n"/>
      <c r="E75" s="5" t="n"/>
      <c r="F75" s="5" t="n"/>
      <c r="G75" s="5" t="n"/>
      <c r="H75" s="6" t="n"/>
      <c r="I75" s="10">
        <f>IF('Transactions'!D75="","",IFERROR(VLOOKUP('Transactions'!D75,'Instructions'!$A$22:$B$33,2,FALSE),0))</f>
        <v/>
      </c>
      <c r="J75" s="11">
        <f>IF(OR('Transactions'!H75="",'Transactions'!I75=""),"",'Transactions'!H75*'Transactions'!I75)</f>
        <v/>
      </c>
      <c r="K75" s="11">
        <f>IF(OR('Transactions'!H75="",'Transactions'!J75=""),"",'Transactions'!H75+'Transactions'!J75)</f>
        <v/>
      </c>
      <c r="L75" s="5" t="n"/>
      <c r="M75" s="5" t="n"/>
      <c r="N75" s="5" t="n"/>
      <c r="O75" s="5" t="n"/>
      <c r="P75" s="12">
        <f>IF('Transactions'!L75="","",IF('Transactions'!L75="Paid","Cleared","Follow up"))</f>
        <v/>
      </c>
    </row>
    <row r="76">
      <c r="A76" s="4" t="n"/>
      <c r="B76" s="5" t="n"/>
      <c r="C76" s="5" t="n"/>
      <c r="D76" s="5" t="n"/>
      <c r="E76" s="5" t="n"/>
      <c r="F76" s="5" t="n"/>
      <c r="G76" s="5" t="n"/>
      <c r="H76" s="6" t="n"/>
      <c r="I76" s="7">
        <f>IF('Transactions'!D76="","",IFERROR(VLOOKUP('Transactions'!D76,'Instructions'!$A$22:$B$33,2,FALSE),0))</f>
        <v/>
      </c>
      <c r="J76" s="8">
        <f>IF(OR('Transactions'!H76="",'Transactions'!I76=""),"",'Transactions'!H76*'Transactions'!I76)</f>
        <v/>
      </c>
      <c r="K76" s="8">
        <f>IF(OR('Transactions'!H76="",'Transactions'!J76=""),"",'Transactions'!H76+'Transactions'!J76)</f>
        <v/>
      </c>
      <c r="L76" s="5" t="n"/>
      <c r="M76" s="5" t="n"/>
      <c r="N76" s="5" t="n"/>
      <c r="O76" s="5" t="n"/>
      <c r="P76" s="9">
        <f>IF('Transactions'!L76="","",IF('Transactions'!L76="Paid","Cleared","Follow up"))</f>
        <v/>
      </c>
    </row>
    <row r="77">
      <c r="A77" s="4" t="n"/>
      <c r="B77" s="5" t="n"/>
      <c r="C77" s="5" t="n"/>
      <c r="D77" s="5" t="n"/>
      <c r="E77" s="5" t="n"/>
      <c r="F77" s="5" t="n"/>
      <c r="G77" s="5" t="n"/>
      <c r="H77" s="6" t="n"/>
      <c r="I77" s="10">
        <f>IF('Transactions'!D77="","",IFERROR(VLOOKUP('Transactions'!D77,'Instructions'!$A$22:$B$33,2,FALSE),0))</f>
        <v/>
      </c>
      <c r="J77" s="11">
        <f>IF(OR('Transactions'!H77="",'Transactions'!I77=""),"",'Transactions'!H77*'Transactions'!I77)</f>
        <v/>
      </c>
      <c r="K77" s="11">
        <f>IF(OR('Transactions'!H77="",'Transactions'!J77=""),"",'Transactions'!H77+'Transactions'!J77)</f>
        <v/>
      </c>
      <c r="L77" s="5" t="n"/>
      <c r="M77" s="5" t="n"/>
      <c r="N77" s="5" t="n"/>
      <c r="O77" s="5" t="n"/>
      <c r="P77" s="12">
        <f>IF('Transactions'!L77="","",IF('Transactions'!L77="Paid","Cleared","Follow up"))</f>
        <v/>
      </c>
    </row>
    <row r="78">
      <c r="A78" s="4" t="n"/>
      <c r="B78" s="5" t="n"/>
      <c r="C78" s="5" t="n"/>
      <c r="D78" s="5" t="n"/>
      <c r="E78" s="5" t="n"/>
      <c r="F78" s="5" t="n"/>
      <c r="G78" s="5" t="n"/>
      <c r="H78" s="6" t="n"/>
      <c r="I78" s="7">
        <f>IF('Transactions'!D78="","",IFERROR(VLOOKUP('Transactions'!D78,'Instructions'!$A$22:$B$33,2,FALSE),0))</f>
        <v/>
      </c>
      <c r="J78" s="8">
        <f>IF(OR('Transactions'!H78="",'Transactions'!I78=""),"",'Transactions'!H78*'Transactions'!I78)</f>
        <v/>
      </c>
      <c r="K78" s="8">
        <f>IF(OR('Transactions'!H78="",'Transactions'!J78=""),"",'Transactions'!H78+'Transactions'!J78)</f>
        <v/>
      </c>
      <c r="L78" s="5" t="n"/>
      <c r="M78" s="5" t="n"/>
      <c r="N78" s="5" t="n"/>
      <c r="O78" s="5" t="n"/>
      <c r="P78" s="9">
        <f>IF('Transactions'!L78="","",IF('Transactions'!L78="Paid","Cleared","Follow up"))</f>
        <v/>
      </c>
    </row>
    <row r="79">
      <c r="A79" s="4" t="n"/>
      <c r="B79" s="5" t="n"/>
      <c r="C79" s="5" t="n"/>
      <c r="D79" s="5" t="n"/>
      <c r="E79" s="5" t="n"/>
      <c r="F79" s="5" t="n"/>
      <c r="G79" s="5" t="n"/>
      <c r="H79" s="6" t="n"/>
      <c r="I79" s="10">
        <f>IF('Transactions'!D79="","",IFERROR(VLOOKUP('Transactions'!D79,'Instructions'!$A$22:$B$33,2,FALSE),0))</f>
        <v/>
      </c>
      <c r="J79" s="11">
        <f>IF(OR('Transactions'!H79="",'Transactions'!I79=""),"",'Transactions'!H79*'Transactions'!I79)</f>
        <v/>
      </c>
      <c r="K79" s="11">
        <f>IF(OR('Transactions'!H79="",'Transactions'!J79=""),"",'Transactions'!H79+'Transactions'!J79)</f>
        <v/>
      </c>
      <c r="L79" s="5" t="n"/>
      <c r="M79" s="5" t="n"/>
      <c r="N79" s="5" t="n"/>
      <c r="O79" s="5" t="n"/>
      <c r="P79" s="12">
        <f>IF('Transactions'!L79="","",IF('Transactions'!L79="Paid","Cleared","Follow up"))</f>
        <v/>
      </c>
    </row>
    <row r="80">
      <c r="A80" s="4" t="n"/>
      <c r="B80" s="5" t="n"/>
      <c r="C80" s="5" t="n"/>
      <c r="D80" s="5" t="n"/>
      <c r="E80" s="5" t="n"/>
      <c r="F80" s="5" t="n"/>
      <c r="G80" s="5" t="n"/>
      <c r="H80" s="6" t="n"/>
      <c r="I80" s="7">
        <f>IF('Transactions'!D80="","",IFERROR(VLOOKUP('Transactions'!D80,'Instructions'!$A$22:$B$33,2,FALSE),0))</f>
        <v/>
      </c>
      <c r="J80" s="8">
        <f>IF(OR('Transactions'!H80="",'Transactions'!I80=""),"",'Transactions'!H80*'Transactions'!I80)</f>
        <v/>
      </c>
      <c r="K80" s="8">
        <f>IF(OR('Transactions'!H80="",'Transactions'!J80=""),"",'Transactions'!H80+'Transactions'!J80)</f>
        <v/>
      </c>
      <c r="L80" s="5" t="n"/>
      <c r="M80" s="5" t="n"/>
      <c r="N80" s="5" t="n"/>
      <c r="O80" s="5" t="n"/>
      <c r="P80" s="9">
        <f>IF('Transactions'!L80="","",IF('Transactions'!L80="Paid","Cleared","Follow up"))</f>
        <v/>
      </c>
    </row>
    <row r="81">
      <c r="A81" s="4" t="n"/>
      <c r="B81" s="5" t="n"/>
      <c r="C81" s="5" t="n"/>
      <c r="D81" s="5" t="n"/>
      <c r="E81" s="5" t="n"/>
      <c r="F81" s="5" t="n"/>
      <c r="G81" s="5" t="n"/>
      <c r="H81" s="6" t="n"/>
      <c r="I81" s="10">
        <f>IF('Transactions'!D81="","",IFERROR(VLOOKUP('Transactions'!D81,'Instructions'!$A$22:$B$33,2,FALSE),0))</f>
        <v/>
      </c>
      <c r="J81" s="11">
        <f>IF(OR('Transactions'!H81="",'Transactions'!I81=""),"",'Transactions'!H81*'Transactions'!I81)</f>
        <v/>
      </c>
      <c r="K81" s="11">
        <f>IF(OR('Transactions'!H81="",'Transactions'!J81=""),"",'Transactions'!H81+'Transactions'!J81)</f>
        <v/>
      </c>
      <c r="L81" s="5" t="n"/>
      <c r="M81" s="5" t="n"/>
      <c r="N81" s="5" t="n"/>
      <c r="O81" s="5" t="n"/>
      <c r="P81" s="12">
        <f>IF('Transactions'!L81="","",IF('Transactions'!L81="Paid","Cleared","Follow up"))</f>
        <v/>
      </c>
    </row>
    <row r="82">
      <c r="A82" s="4" t="n"/>
      <c r="B82" s="5" t="n"/>
      <c r="C82" s="5" t="n"/>
      <c r="D82" s="5" t="n"/>
      <c r="E82" s="5" t="n"/>
      <c r="F82" s="5" t="n"/>
      <c r="G82" s="5" t="n"/>
      <c r="H82" s="6" t="n"/>
      <c r="I82" s="7">
        <f>IF('Transactions'!D82="","",IFERROR(VLOOKUP('Transactions'!D82,'Instructions'!$A$22:$B$33,2,FALSE),0))</f>
        <v/>
      </c>
      <c r="J82" s="8">
        <f>IF(OR('Transactions'!H82="",'Transactions'!I82=""),"",'Transactions'!H82*'Transactions'!I82)</f>
        <v/>
      </c>
      <c r="K82" s="8">
        <f>IF(OR('Transactions'!H82="",'Transactions'!J82=""),"",'Transactions'!H82+'Transactions'!J82)</f>
        <v/>
      </c>
      <c r="L82" s="5" t="n"/>
      <c r="M82" s="5" t="n"/>
      <c r="N82" s="5" t="n"/>
      <c r="O82" s="5" t="n"/>
      <c r="P82" s="9">
        <f>IF('Transactions'!L82="","",IF('Transactions'!L82="Paid","Cleared","Follow up"))</f>
        <v/>
      </c>
    </row>
    <row r="83">
      <c r="A83" s="4" t="n"/>
      <c r="B83" s="5" t="n"/>
      <c r="C83" s="5" t="n"/>
      <c r="D83" s="5" t="n"/>
      <c r="E83" s="5" t="n"/>
      <c r="F83" s="5" t="n"/>
      <c r="G83" s="5" t="n"/>
      <c r="H83" s="6" t="n"/>
      <c r="I83" s="10">
        <f>IF('Transactions'!D83="","",IFERROR(VLOOKUP('Transactions'!D83,'Instructions'!$A$22:$B$33,2,FALSE),0))</f>
        <v/>
      </c>
      <c r="J83" s="11">
        <f>IF(OR('Transactions'!H83="",'Transactions'!I83=""),"",'Transactions'!H83*'Transactions'!I83)</f>
        <v/>
      </c>
      <c r="K83" s="11">
        <f>IF(OR('Transactions'!H83="",'Transactions'!J83=""),"",'Transactions'!H83+'Transactions'!J83)</f>
        <v/>
      </c>
      <c r="L83" s="5" t="n"/>
      <c r="M83" s="5" t="n"/>
      <c r="N83" s="5" t="n"/>
      <c r="O83" s="5" t="n"/>
      <c r="P83" s="12">
        <f>IF('Transactions'!L83="","",IF('Transactions'!L83="Paid","Cleared","Follow up"))</f>
        <v/>
      </c>
    </row>
    <row r="84">
      <c r="A84" s="4" t="n"/>
      <c r="B84" s="5" t="n"/>
      <c r="C84" s="5" t="n"/>
      <c r="D84" s="5" t="n"/>
      <c r="E84" s="5" t="n"/>
      <c r="F84" s="5" t="n"/>
      <c r="G84" s="5" t="n"/>
      <c r="H84" s="6" t="n"/>
      <c r="I84" s="7">
        <f>IF('Transactions'!D84="","",IFERROR(VLOOKUP('Transactions'!D84,'Instructions'!$A$22:$B$33,2,FALSE),0))</f>
        <v/>
      </c>
      <c r="J84" s="8">
        <f>IF(OR('Transactions'!H84="",'Transactions'!I84=""),"",'Transactions'!H84*'Transactions'!I84)</f>
        <v/>
      </c>
      <c r="K84" s="8">
        <f>IF(OR('Transactions'!H84="",'Transactions'!J84=""),"",'Transactions'!H84+'Transactions'!J84)</f>
        <v/>
      </c>
      <c r="L84" s="5" t="n"/>
      <c r="M84" s="5" t="n"/>
      <c r="N84" s="5" t="n"/>
      <c r="O84" s="5" t="n"/>
      <c r="P84" s="9">
        <f>IF('Transactions'!L84="","",IF('Transactions'!L84="Paid","Cleared","Follow up"))</f>
        <v/>
      </c>
    </row>
    <row r="85">
      <c r="A85" s="4" t="n"/>
      <c r="B85" s="5" t="n"/>
      <c r="C85" s="5" t="n"/>
      <c r="D85" s="5" t="n"/>
      <c r="E85" s="5" t="n"/>
      <c r="F85" s="5" t="n"/>
      <c r="G85" s="5" t="n"/>
      <c r="H85" s="6" t="n"/>
      <c r="I85" s="10">
        <f>IF('Transactions'!D85="","",IFERROR(VLOOKUP('Transactions'!D85,'Instructions'!$A$22:$B$33,2,FALSE),0))</f>
        <v/>
      </c>
      <c r="J85" s="11">
        <f>IF(OR('Transactions'!H85="",'Transactions'!I85=""),"",'Transactions'!H85*'Transactions'!I85)</f>
        <v/>
      </c>
      <c r="K85" s="11">
        <f>IF(OR('Transactions'!H85="",'Transactions'!J85=""),"",'Transactions'!H85+'Transactions'!J85)</f>
        <v/>
      </c>
      <c r="L85" s="5" t="n"/>
      <c r="M85" s="5" t="n"/>
      <c r="N85" s="5" t="n"/>
      <c r="O85" s="5" t="n"/>
      <c r="P85" s="12">
        <f>IF('Transactions'!L85="","",IF('Transactions'!L85="Paid","Cleared","Follow up"))</f>
        <v/>
      </c>
    </row>
    <row r="86">
      <c r="A86" s="4" t="n"/>
      <c r="B86" s="5" t="n"/>
      <c r="C86" s="5" t="n"/>
      <c r="D86" s="5" t="n"/>
      <c r="E86" s="5" t="n"/>
      <c r="F86" s="5" t="n"/>
      <c r="G86" s="5" t="n"/>
      <c r="H86" s="6" t="n"/>
      <c r="I86" s="7">
        <f>IF('Transactions'!D86="","",IFERROR(VLOOKUP('Transactions'!D86,'Instructions'!$A$22:$B$33,2,FALSE),0))</f>
        <v/>
      </c>
      <c r="J86" s="8">
        <f>IF(OR('Transactions'!H86="",'Transactions'!I86=""),"",'Transactions'!H86*'Transactions'!I86)</f>
        <v/>
      </c>
      <c r="K86" s="8">
        <f>IF(OR('Transactions'!H86="",'Transactions'!J86=""),"",'Transactions'!H86+'Transactions'!J86)</f>
        <v/>
      </c>
      <c r="L86" s="5" t="n"/>
      <c r="M86" s="5" t="n"/>
      <c r="N86" s="5" t="n"/>
      <c r="O86" s="5" t="n"/>
      <c r="P86" s="9">
        <f>IF('Transactions'!L86="","",IF('Transactions'!L86="Paid","Cleared","Follow up"))</f>
        <v/>
      </c>
    </row>
    <row r="87">
      <c r="A87" s="4" t="n"/>
      <c r="B87" s="5" t="n"/>
      <c r="C87" s="5" t="n"/>
      <c r="D87" s="5" t="n"/>
      <c r="E87" s="5" t="n"/>
      <c r="F87" s="5" t="n"/>
      <c r="G87" s="5" t="n"/>
      <c r="H87" s="6" t="n"/>
      <c r="I87" s="10">
        <f>IF('Transactions'!D87="","",IFERROR(VLOOKUP('Transactions'!D87,'Instructions'!$A$22:$B$33,2,FALSE),0))</f>
        <v/>
      </c>
      <c r="J87" s="11">
        <f>IF(OR('Transactions'!H87="",'Transactions'!I87=""),"",'Transactions'!H87*'Transactions'!I87)</f>
        <v/>
      </c>
      <c r="K87" s="11">
        <f>IF(OR('Transactions'!H87="",'Transactions'!J87=""),"",'Transactions'!H87+'Transactions'!J87)</f>
        <v/>
      </c>
      <c r="L87" s="5" t="n"/>
      <c r="M87" s="5" t="n"/>
      <c r="N87" s="5" t="n"/>
      <c r="O87" s="5" t="n"/>
      <c r="P87" s="12">
        <f>IF('Transactions'!L87="","",IF('Transactions'!L87="Paid","Cleared","Follow up"))</f>
        <v/>
      </c>
    </row>
    <row r="88">
      <c r="A88" s="4" t="n"/>
      <c r="B88" s="5" t="n"/>
      <c r="C88" s="5" t="n"/>
      <c r="D88" s="5" t="n"/>
      <c r="E88" s="5" t="n"/>
      <c r="F88" s="5" t="n"/>
      <c r="G88" s="5" t="n"/>
      <c r="H88" s="6" t="n"/>
      <c r="I88" s="7">
        <f>IF('Transactions'!D88="","",IFERROR(VLOOKUP('Transactions'!D88,'Instructions'!$A$22:$B$33,2,FALSE),0))</f>
        <v/>
      </c>
      <c r="J88" s="8">
        <f>IF(OR('Transactions'!H88="",'Transactions'!I88=""),"",'Transactions'!H88*'Transactions'!I88)</f>
        <v/>
      </c>
      <c r="K88" s="8">
        <f>IF(OR('Transactions'!H88="",'Transactions'!J88=""),"",'Transactions'!H88+'Transactions'!J88)</f>
        <v/>
      </c>
      <c r="L88" s="5" t="n"/>
      <c r="M88" s="5" t="n"/>
      <c r="N88" s="5" t="n"/>
      <c r="O88" s="5" t="n"/>
      <c r="P88" s="9">
        <f>IF('Transactions'!L88="","",IF('Transactions'!L88="Paid","Cleared","Follow up"))</f>
        <v/>
      </c>
    </row>
    <row r="89">
      <c r="A89" s="4" t="n"/>
      <c r="B89" s="5" t="n"/>
      <c r="C89" s="5" t="n"/>
      <c r="D89" s="5" t="n"/>
      <c r="E89" s="5" t="n"/>
      <c r="F89" s="5" t="n"/>
      <c r="G89" s="5" t="n"/>
      <c r="H89" s="6" t="n"/>
      <c r="I89" s="10">
        <f>IF('Transactions'!D89="","",IFERROR(VLOOKUP('Transactions'!D89,'Instructions'!$A$22:$B$33,2,FALSE),0))</f>
        <v/>
      </c>
      <c r="J89" s="11">
        <f>IF(OR('Transactions'!H89="",'Transactions'!I89=""),"",'Transactions'!H89*'Transactions'!I89)</f>
        <v/>
      </c>
      <c r="K89" s="11">
        <f>IF(OR('Transactions'!H89="",'Transactions'!J89=""),"",'Transactions'!H89+'Transactions'!J89)</f>
        <v/>
      </c>
      <c r="L89" s="5" t="n"/>
      <c r="M89" s="5" t="n"/>
      <c r="N89" s="5" t="n"/>
      <c r="O89" s="5" t="n"/>
      <c r="P89" s="12">
        <f>IF('Transactions'!L89="","",IF('Transactions'!L89="Paid","Cleared","Follow up"))</f>
        <v/>
      </c>
    </row>
    <row r="90">
      <c r="A90" s="4" t="n"/>
      <c r="B90" s="5" t="n"/>
      <c r="C90" s="5" t="n"/>
      <c r="D90" s="5" t="n"/>
      <c r="E90" s="5" t="n"/>
      <c r="F90" s="5" t="n"/>
      <c r="G90" s="5" t="n"/>
      <c r="H90" s="6" t="n"/>
      <c r="I90" s="7">
        <f>IF('Transactions'!D90="","",IFERROR(VLOOKUP('Transactions'!D90,'Instructions'!$A$22:$B$33,2,FALSE),0))</f>
        <v/>
      </c>
      <c r="J90" s="8">
        <f>IF(OR('Transactions'!H90="",'Transactions'!I90=""),"",'Transactions'!H90*'Transactions'!I90)</f>
        <v/>
      </c>
      <c r="K90" s="8">
        <f>IF(OR('Transactions'!H90="",'Transactions'!J90=""),"",'Transactions'!H90+'Transactions'!J90)</f>
        <v/>
      </c>
      <c r="L90" s="5" t="n"/>
      <c r="M90" s="5" t="n"/>
      <c r="N90" s="5" t="n"/>
      <c r="O90" s="5" t="n"/>
      <c r="P90" s="9">
        <f>IF('Transactions'!L90="","",IF('Transactions'!L90="Paid","Cleared","Follow up"))</f>
        <v/>
      </c>
    </row>
    <row r="91">
      <c r="A91" s="4" t="n"/>
      <c r="B91" s="5" t="n"/>
      <c r="C91" s="5" t="n"/>
      <c r="D91" s="5" t="n"/>
      <c r="E91" s="5" t="n"/>
      <c r="F91" s="5" t="n"/>
      <c r="G91" s="5" t="n"/>
      <c r="H91" s="6" t="n"/>
      <c r="I91" s="10">
        <f>IF('Transactions'!D91="","",IFERROR(VLOOKUP('Transactions'!D91,'Instructions'!$A$22:$B$33,2,FALSE),0))</f>
        <v/>
      </c>
      <c r="J91" s="11">
        <f>IF(OR('Transactions'!H91="",'Transactions'!I91=""),"",'Transactions'!H91*'Transactions'!I91)</f>
        <v/>
      </c>
      <c r="K91" s="11">
        <f>IF(OR('Transactions'!H91="",'Transactions'!J91=""),"",'Transactions'!H91+'Transactions'!J91)</f>
        <v/>
      </c>
      <c r="L91" s="5" t="n"/>
      <c r="M91" s="5" t="n"/>
      <c r="N91" s="5" t="n"/>
      <c r="O91" s="5" t="n"/>
      <c r="P91" s="12">
        <f>IF('Transactions'!L91="","",IF('Transactions'!L91="Paid","Cleared","Follow up"))</f>
        <v/>
      </c>
    </row>
    <row r="92">
      <c r="A92" s="4" t="n"/>
      <c r="B92" s="5" t="n"/>
      <c r="C92" s="5" t="n"/>
      <c r="D92" s="5" t="n"/>
      <c r="E92" s="5" t="n"/>
      <c r="F92" s="5" t="n"/>
      <c r="G92" s="5" t="n"/>
      <c r="H92" s="6" t="n"/>
      <c r="I92" s="7">
        <f>IF('Transactions'!D92="","",IFERROR(VLOOKUP('Transactions'!D92,'Instructions'!$A$22:$B$33,2,FALSE),0))</f>
        <v/>
      </c>
      <c r="J92" s="8">
        <f>IF(OR('Transactions'!H92="",'Transactions'!I92=""),"",'Transactions'!H92*'Transactions'!I92)</f>
        <v/>
      </c>
      <c r="K92" s="8">
        <f>IF(OR('Transactions'!H92="",'Transactions'!J92=""),"",'Transactions'!H92+'Transactions'!J92)</f>
        <v/>
      </c>
      <c r="L92" s="5" t="n"/>
      <c r="M92" s="5" t="n"/>
      <c r="N92" s="5" t="n"/>
      <c r="O92" s="5" t="n"/>
      <c r="P92" s="9">
        <f>IF('Transactions'!L92="","",IF('Transactions'!L92="Paid","Cleared","Follow up"))</f>
        <v/>
      </c>
    </row>
    <row r="93">
      <c r="A93" s="4" t="n"/>
      <c r="B93" s="5" t="n"/>
      <c r="C93" s="5" t="n"/>
      <c r="D93" s="5" t="n"/>
      <c r="E93" s="5" t="n"/>
      <c r="F93" s="5" t="n"/>
      <c r="G93" s="5" t="n"/>
      <c r="H93" s="6" t="n"/>
      <c r="I93" s="10">
        <f>IF('Transactions'!D93="","",IFERROR(VLOOKUP('Transactions'!D93,'Instructions'!$A$22:$B$33,2,FALSE),0))</f>
        <v/>
      </c>
      <c r="J93" s="11">
        <f>IF(OR('Transactions'!H93="",'Transactions'!I93=""),"",'Transactions'!H93*'Transactions'!I93)</f>
        <v/>
      </c>
      <c r="K93" s="11">
        <f>IF(OR('Transactions'!H93="",'Transactions'!J93=""),"",'Transactions'!H93+'Transactions'!J93)</f>
        <v/>
      </c>
      <c r="L93" s="5" t="n"/>
      <c r="M93" s="5" t="n"/>
      <c r="N93" s="5" t="n"/>
      <c r="O93" s="5" t="n"/>
      <c r="P93" s="12">
        <f>IF('Transactions'!L93="","",IF('Transactions'!L93="Paid","Cleared","Follow up"))</f>
        <v/>
      </c>
    </row>
    <row r="94">
      <c r="A94" s="4" t="n"/>
      <c r="B94" s="5" t="n"/>
      <c r="C94" s="5" t="n"/>
      <c r="D94" s="5" t="n"/>
      <c r="E94" s="5" t="n"/>
      <c r="F94" s="5" t="n"/>
      <c r="G94" s="5" t="n"/>
      <c r="H94" s="6" t="n"/>
      <c r="I94" s="7">
        <f>IF('Transactions'!D94="","",IFERROR(VLOOKUP('Transactions'!D94,'Instructions'!$A$22:$B$33,2,FALSE),0))</f>
        <v/>
      </c>
      <c r="J94" s="8">
        <f>IF(OR('Transactions'!H94="",'Transactions'!I94=""),"",'Transactions'!H94*'Transactions'!I94)</f>
        <v/>
      </c>
      <c r="K94" s="8">
        <f>IF(OR('Transactions'!H94="",'Transactions'!J94=""),"",'Transactions'!H94+'Transactions'!J94)</f>
        <v/>
      </c>
      <c r="L94" s="5" t="n"/>
      <c r="M94" s="5" t="n"/>
      <c r="N94" s="5" t="n"/>
      <c r="O94" s="5" t="n"/>
      <c r="P94" s="9">
        <f>IF('Transactions'!L94="","",IF('Transactions'!L94="Paid","Cleared","Follow up"))</f>
        <v/>
      </c>
    </row>
    <row r="95">
      <c r="A95" s="4" t="n"/>
      <c r="B95" s="5" t="n"/>
      <c r="C95" s="5" t="n"/>
      <c r="D95" s="5" t="n"/>
      <c r="E95" s="5" t="n"/>
      <c r="F95" s="5" t="n"/>
      <c r="G95" s="5" t="n"/>
      <c r="H95" s="6" t="n"/>
      <c r="I95" s="10">
        <f>IF('Transactions'!D95="","",IFERROR(VLOOKUP('Transactions'!D95,'Instructions'!$A$22:$B$33,2,FALSE),0))</f>
        <v/>
      </c>
      <c r="J95" s="11">
        <f>IF(OR('Transactions'!H95="",'Transactions'!I95=""),"",'Transactions'!H95*'Transactions'!I95)</f>
        <v/>
      </c>
      <c r="K95" s="11">
        <f>IF(OR('Transactions'!H95="",'Transactions'!J95=""),"",'Transactions'!H95+'Transactions'!J95)</f>
        <v/>
      </c>
      <c r="L95" s="5" t="n"/>
      <c r="M95" s="5" t="n"/>
      <c r="N95" s="5" t="n"/>
      <c r="O95" s="5" t="n"/>
      <c r="P95" s="12">
        <f>IF('Transactions'!L95="","",IF('Transactions'!L95="Paid","Cleared","Follow up"))</f>
        <v/>
      </c>
    </row>
    <row r="96">
      <c r="A96" s="4" t="n"/>
      <c r="B96" s="5" t="n"/>
      <c r="C96" s="5" t="n"/>
      <c r="D96" s="5" t="n"/>
      <c r="E96" s="5" t="n"/>
      <c r="F96" s="5" t="n"/>
      <c r="G96" s="5" t="n"/>
      <c r="H96" s="6" t="n"/>
      <c r="I96" s="7">
        <f>IF('Transactions'!D96="","",IFERROR(VLOOKUP('Transactions'!D96,'Instructions'!$A$22:$B$33,2,FALSE),0))</f>
        <v/>
      </c>
      <c r="J96" s="8">
        <f>IF(OR('Transactions'!H96="",'Transactions'!I96=""),"",'Transactions'!H96*'Transactions'!I96)</f>
        <v/>
      </c>
      <c r="K96" s="8">
        <f>IF(OR('Transactions'!H96="",'Transactions'!J96=""),"",'Transactions'!H96+'Transactions'!J96)</f>
        <v/>
      </c>
      <c r="L96" s="5" t="n"/>
      <c r="M96" s="5" t="n"/>
      <c r="N96" s="5" t="n"/>
      <c r="O96" s="5" t="n"/>
      <c r="P96" s="9">
        <f>IF('Transactions'!L96="","",IF('Transactions'!L96="Paid","Cleared","Follow up"))</f>
        <v/>
      </c>
    </row>
    <row r="97">
      <c r="A97" s="4" t="n"/>
      <c r="B97" s="5" t="n"/>
      <c r="C97" s="5" t="n"/>
      <c r="D97" s="5" t="n"/>
      <c r="E97" s="5" t="n"/>
      <c r="F97" s="5" t="n"/>
      <c r="G97" s="5" t="n"/>
      <c r="H97" s="6" t="n"/>
      <c r="I97" s="10">
        <f>IF('Transactions'!D97="","",IFERROR(VLOOKUP('Transactions'!D97,'Instructions'!$A$22:$B$33,2,FALSE),0))</f>
        <v/>
      </c>
      <c r="J97" s="11">
        <f>IF(OR('Transactions'!H97="",'Transactions'!I97=""),"",'Transactions'!H97*'Transactions'!I97)</f>
        <v/>
      </c>
      <c r="K97" s="11">
        <f>IF(OR('Transactions'!H97="",'Transactions'!J97=""),"",'Transactions'!H97+'Transactions'!J97)</f>
        <v/>
      </c>
      <c r="L97" s="5" t="n"/>
      <c r="M97" s="5" t="n"/>
      <c r="N97" s="5" t="n"/>
      <c r="O97" s="5" t="n"/>
      <c r="P97" s="12">
        <f>IF('Transactions'!L97="","",IF('Transactions'!L97="Paid","Cleared","Follow up"))</f>
        <v/>
      </c>
    </row>
    <row r="98">
      <c r="A98" s="4" t="n"/>
      <c r="B98" s="5" t="n"/>
      <c r="C98" s="5" t="n"/>
      <c r="D98" s="5" t="n"/>
      <c r="E98" s="5" t="n"/>
      <c r="F98" s="5" t="n"/>
      <c r="G98" s="5" t="n"/>
      <c r="H98" s="6" t="n"/>
      <c r="I98" s="7">
        <f>IF('Transactions'!D98="","",IFERROR(VLOOKUP('Transactions'!D98,'Instructions'!$A$22:$B$33,2,FALSE),0))</f>
        <v/>
      </c>
      <c r="J98" s="8">
        <f>IF(OR('Transactions'!H98="",'Transactions'!I98=""),"",'Transactions'!H98*'Transactions'!I98)</f>
        <v/>
      </c>
      <c r="K98" s="8">
        <f>IF(OR('Transactions'!H98="",'Transactions'!J98=""),"",'Transactions'!H98+'Transactions'!J98)</f>
        <v/>
      </c>
      <c r="L98" s="5" t="n"/>
      <c r="M98" s="5" t="n"/>
      <c r="N98" s="5" t="n"/>
      <c r="O98" s="5" t="n"/>
      <c r="P98" s="9">
        <f>IF('Transactions'!L98="","",IF('Transactions'!L98="Paid","Cleared","Follow up"))</f>
        <v/>
      </c>
    </row>
    <row r="99">
      <c r="A99" s="4" t="n"/>
      <c r="B99" s="5" t="n"/>
      <c r="C99" s="5" t="n"/>
      <c r="D99" s="5" t="n"/>
      <c r="E99" s="5" t="n"/>
      <c r="F99" s="5" t="n"/>
      <c r="G99" s="5" t="n"/>
      <c r="H99" s="6" t="n"/>
      <c r="I99" s="10">
        <f>IF('Transactions'!D99="","",IFERROR(VLOOKUP('Transactions'!D99,'Instructions'!$A$22:$B$33,2,FALSE),0))</f>
        <v/>
      </c>
      <c r="J99" s="11">
        <f>IF(OR('Transactions'!H99="",'Transactions'!I99=""),"",'Transactions'!H99*'Transactions'!I99)</f>
        <v/>
      </c>
      <c r="K99" s="11">
        <f>IF(OR('Transactions'!H99="",'Transactions'!J99=""),"",'Transactions'!H99+'Transactions'!J99)</f>
        <v/>
      </c>
      <c r="L99" s="5" t="n"/>
      <c r="M99" s="5" t="n"/>
      <c r="N99" s="5" t="n"/>
      <c r="O99" s="5" t="n"/>
      <c r="P99" s="12">
        <f>IF('Transactions'!L99="","",IF('Transactions'!L99="Paid","Cleared","Follow up"))</f>
        <v/>
      </c>
    </row>
    <row r="100">
      <c r="A100" s="4" t="n"/>
      <c r="B100" s="5" t="n"/>
      <c r="C100" s="5" t="n"/>
      <c r="D100" s="5" t="n"/>
      <c r="E100" s="5" t="n"/>
      <c r="F100" s="5" t="n"/>
      <c r="G100" s="5" t="n"/>
      <c r="H100" s="6" t="n"/>
      <c r="I100" s="7">
        <f>IF('Transactions'!D100="","",IFERROR(VLOOKUP('Transactions'!D100,'Instructions'!$A$22:$B$33,2,FALSE),0))</f>
        <v/>
      </c>
      <c r="J100" s="8">
        <f>IF(OR('Transactions'!H100="",'Transactions'!I100=""),"",'Transactions'!H100*'Transactions'!I100)</f>
        <v/>
      </c>
      <c r="K100" s="8">
        <f>IF(OR('Transactions'!H100="",'Transactions'!J100=""),"",'Transactions'!H100+'Transactions'!J100)</f>
        <v/>
      </c>
      <c r="L100" s="5" t="n"/>
      <c r="M100" s="5" t="n"/>
      <c r="N100" s="5" t="n"/>
      <c r="O100" s="5" t="n"/>
      <c r="P100" s="9">
        <f>IF('Transactions'!L100="","",IF('Transactions'!L100="Paid","Cleared","Follow up"))</f>
        <v/>
      </c>
    </row>
    <row r="101">
      <c r="A101" s="4" t="n"/>
      <c r="B101" s="5" t="n"/>
      <c r="C101" s="5" t="n"/>
      <c r="D101" s="5" t="n"/>
      <c r="E101" s="5" t="n"/>
      <c r="F101" s="5" t="n"/>
      <c r="G101" s="5" t="n"/>
      <c r="H101" s="6" t="n"/>
      <c r="I101" s="10">
        <f>IF('Transactions'!D101="","",IFERROR(VLOOKUP('Transactions'!D101,'Instructions'!$A$22:$B$33,2,FALSE),0))</f>
        <v/>
      </c>
      <c r="J101" s="11">
        <f>IF(OR('Transactions'!H101="",'Transactions'!I101=""),"",'Transactions'!H101*'Transactions'!I101)</f>
        <v/>
      </c>
      <c r="K101" s="11">
        <f>IF(OR('Transactions'!H101="",'Transactions'!J101=""),"",'Transactions'!H101+'Transactions'!J101)</f>
        <v/>
      </c>
      <c r="L101" s="5" t="n"/>
      <c r="M101" s="5" t="n"/>
      <c r="N101" s="5" t="n"/>
      <c r="O101" s="5" t="n"/>
      <c r="P101" s="12">
        <f>IF('Transactions'!L101="","",IF('Transactions'!L101="Paid","Cleared","Follow up"))</f>
        <v/>
      </c>
    </row>
    <row r="102">
      <c r="A102" s="4" t="n"/>
      <c r="B102" s="5" t="n"/>
      <c r="C102" s="5" t="n"/>
      <c r="D102" s="5" t="n"/>
      <c r="E102" s="5" t="n"/>
      <c r="F102" s="5" t="n"/>
      <c r="G102" s="5" t="n"/>
      <c r="H102" s="6" t="n"/>
      <c r="I102" s="7">
        <f>IF('Transactions'!D102="","",IFERROR(VLOOKUP('Transactions'!D102,'Instructions'!$A$22:$B$33,2,FALSE),0))</f>
        <v/>
      </c>
      <c r="J102" s="8">
        <f>IF(OR('Transactions'!H102="",'Transactions'!I102=""),"",'Transactions'!H102*'Transactions'!I102)</f>
        <v/>
      </c>
      <c r="K102" s="8">
        <f>IF(OR('Transactions'!H102="",'Transactions'!J102=""),"",'Transactions'!H102+'Transactions'!J102)</f>
        <v/>
      </c>
      <c r="L102" s="5" t="n"/>
      <c r="M102" s="5" t="n"/>
      <c r="N102" s="5" t="n"/>
      <c r="O102" s="5" t="n"/>
      <c r="P102" s="9">
        <f>IF('Transactions'!L102="","",IF('Transactions'!L102="Paid","Cleared","Follow up"))</f>
        <v/>
      </c>
    </row>
    <row r="103">
      <c r="A103" s="4" t="n"/>
      <c r="B103" s="5" t="n"/>
      <c r="C103" s="5" t="n"/>
      <c r="D103" s="5" t="n"/>
      <c r="E103" s="5" t="n"/>
      <c r="F103" s="5" t="n"/>
      <c r="G103" s="5" t="n"/>
      <c r="H103" s="6" t="n"/>
      <c r="I103" s="10">
        <f>IF('Transactions'!D103="","",IFERROR(VLOOKUP('Transactions'!D103,'Instructions'!$A$22:$B$33,2,FALSE),0))</f>
        <v/>
      </c>
      <c r="J103" s="11">
        <f>IF(OR('Transactions'!H103="",'Transactions'!I103=""),"",'Transactions'!H103*'Transactions'!I103)</f>
        <v/>
      </c>
      <c r="K103" s="11">
        <f>IF(OR('Transactions'!H103="",'Transactions'!J103=""),"",'Transactions'!H103+'Transactions'!J103)</f>
        <v/>
      </c>
      <c r="L103" s="5" t="n"/>
      <c r="M103" s="5" t="n"/>
      <c r="N103" s="5" t="n"/>
      <c r="O103" s="5" t="n"/>
      <c r="P103" s="12">
        <f>IF('Transactions'!L103="","",IF('Transactions'!L103="Paid","Cleared","Follow up"))</f>
        <v/>
      </c>
    </row>
    <row r="104">
      <c r="A104" s="4" t="n"/>
      <c r="B104" s="5" t="n"/>
      <c r="C104" s="5" t="n"/>
      <c r="D104" s="5" t="n"/>
      <c r="E104" s="5" t="n"/>
      <c r="F104" s="5" t="n"/>
      <c r="G104" s="5" t="n"/>
      <c r="H104" s="6" t="n"/>
      <c r="I104" s="7">
        <f>IF('Transactions'!D104="","",IFERROR(VLOOKUP('Transactions'!D104,'Instructions'!$A$22:$B$33,2,FALSE),0))</f>
        <v/>
      </c>
      <c r="J104" s="8">
        <f>IF(OR('Transactions'!H104="",'Transactions'!I104=""),"",'Transactions'!H104*'Transactions'!I104)</f>
        <v/>
      </c>
      <c r="K104" s="8">
        <f>IF(OR('Transactions'!H104="",'Transactions'!J104=""),"",'Transactions'!H104+'Transactions'!J104)</f>
        <v/>
      </c>
      <c r="L104" s="5" t="n"/>
      <c r="M104" s="5" t="n"/>
      <c r="N104" s="5" t="n"/>
      <c r="O104" s="5" t="n"/>
      <c r="P104" s="9">
        <f>IF('Transactions'!L104="","",IF('Transactions'!L104="Paid","Cleared","Follow up"))</f>
        <v/>
      </c>
    </row>
    <row r="105">
      <c r="A105" s="4" t="n"/>
      <c r="B105" s="5" t="n"/>
      <c r="C105" s="5" t="n"/>
      <c r="D105" s="5" t="n"/>
      <c r="E105" s="5" t="n"/>
      <c r="F105" s="5" t="n"/>
      <c r="G105" s="5" t="n"/>
      <c r="H105" s="6" t="n"/>
      <c r="I105" s="10">
        <f>IF('Transactions'!D105="","",IFERROR(VLOOKUP('Transactions'!D105,'Instructions'!$A$22:$B$33,2,FALSE),0))</f>
        <v/>
      </c>
      <c r="J105" s="11">
        <f>IF(OR('Transactions'!H105="",'Transactions'!I105=""),"",'Transactions'!H105*'Transactions'!I105)</f>
        <v/>
      </c>
      <c r="K105" s="11">
        <f>IF(OR('Transactions'!H105="",'Transactions'!J105=""),"",'Transactions'!H105+'Transactions'!J105)</f>
        <v/>
      </c>
      <c r="L105" s="5" t="n"/>
      <c r="M105" s="5" t="n"/>
      <c r="N105" s="5" t="n"/>
      <c r="O105" s="5" t="n"/>
      <c r="P105" s="12">
        <f>IF('Transactions'!L105="","",IF('Transactions'!L105="Paid","Cleared","Follow up"))</f>
        <v/>
      </c>
    </row>
  </sheetData>
  <autoFilter ref="A5:P105"/>
  <mergeCells count="1">
    <mergeCell ref="A1:P1"/>
  </mergeCells>
  <conditionalFormatting sqref="A6:P105">
    <cfRule type="expression" priority="1" dxfId="0" stopIfTrue="1">
      <formula>$L6="Outstanding"</formula>
    </cfRule>
  </conditionalFormatting>
  <dataValidations count="5">
    <dataValidation sqref="C6:C105" showErrorMessage="1" showInputMessage="1" allowBlank="1" errorTitle="Select a valid type" error="Choose Income or Expense." type="list">
      <formula1>"Income,Expense"</formula1>
    </dataValidation>
    <dataValidation sqref="D6:D105" showErrorMessage="1" showInputMessage="1" allowBlank="1" errorTitle="Select a valid category" error="Choose a category from the Instructions sheet." type="list">
      <formula1>'Instructions'!$A$22:$A$33</formula1>
    </dataValidation>
    <dataValidation sqref="I6:I105" showErrorMessage="1" showInputMessage="1" allowBlank="1" errorTitle="VAT rate is calculated" error="Select a category to calculate the VAT rate automatically." type="list">
      <formula1>"0%,9%,13.5%,23%"</formula1>
    </dataValidation>
    <dataValidation sqref="L6:L105" showErrorMessage="1" showInputMessage="1" allowBlank="1" errorTitle="Select payment status" error="Choose Paid or Outstanding." type="list">
      <formula1>"Paid,Outstanding"</formula1>
    </dataValidation>
    <dataValidation sqref="M6:M105" showErrorMessage="1" showInputMessage="1" allowBlank="1" errorTitle="Select payment method" error="Choose a listed payment method." type="list">
      <formula1>"Bank Transfer,Card,Cheque,Direct Debit"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K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6" customWidth="1" min="3" max="3"/>
    <col width="17" customWidth="1" min="4" max="4"/>
    <col hidden="1" width="14" customWidth="1" min="5" max="5"/>
    <col width="3" customWidth="1" min="6" max="6"/>
    <col width="26" customWidth="1" min="7" max="7"/>
    <col width="19" customWidth="1" min="8" max="8"/>
  </cols>
  <sheetData>
    <row r="1" ht="28" customHeight="1">
      <c r="A1" s="1" t="inlineStr">
        <is>
          <t>Sole Trader Accounts 2026 — Management Summary</t>
        </is>
      </c>
    </row>
    <row r="2"/>
    <row r="3">
      <c r="A3" s="13" t="inlineStr">
        <is>
          <t>Key Metric</t>
        </is>
      </c>
      <c r="B3" s="13" t="inlineStr">
        <is>
          <t>Value</t>
        </is>
      </c>
    </row>
    <row r="4">
      <c r="A4" s="14" t="inlineStr">
        <is>
          <t>Total income</t>
        </is>
      </c>
      <c r="B4" s="15">
        <f>SUMIF('Transactions'!$C$6:$C$105,"Income",'Transactions'!$K$6:$K$105)</f>
        <v/>
      </c>
    </row>
    <row r="5">
      <c r="A5" s="16" t="inlineStr">
        <is>
          <t>Total expenses</t>
        </is>
      </c>
      <c r="B5" s="17">
        <f>SUMIF('Transactions'!$C$6:$C$105,"Expense",'Transactions'!$K$6:$K$105)</f>
        <v/>
      </c>
    </row>
    <row r="6">
      <c r="A6" s="14" t="inlineStr">
        <is>
          <t>Net profit</t>
        </is>
      </c>
      <c r="B6" s="15">
        <f>'Summary'!$B$4-'Summary'!$B$5</f>
        <v/>
      </c>
    </row>
    <row r="7">
      <c r="A7" s="16" t="inlineStr">
        <is>
          <t>Total VAT charged</t>
        </is>
      </c>
      <c r="B7" s="17">
        <f>SUMIFS('Transactions'!$J$6:$J$105,'Transactions'!$C$6:$C$105,"Income")</f>
        <v/>
      </c>
    </row>
    <row r="8">
      <c r="A8" s="14" t="inlineStr">
        <is>
          <t>Total VAT on expenses</t>
        </is>
      </c>
      <c r="B8" s="15">
        <f>SUMIFS('Transactions'!$J$6:$J$105,'Transactions'!$C$6:$C$105,"Expense")</f>
        <v/>
      </c>
    </row>
    <row r="9">
      <c r="A9" s="16" t="inlineStr">
        <is>
          <t>Estimated VAT payable</t>
        </is>
      </c>
      <c r="B9" s="17">
        <f>'Summary'!$B$7-'Summary'!$B$8</f>
        <v/>
      </c>
    </row>
    <row r="10">
      <c r="A10" s="14" t="inlineStr">
        <is>
          <t>Amount outstanding</t>
        </is>
      </c>
      <c r="B10" s="15">
        <f>SUMIF('Transactions'!$L$6:$L$105,"Outstanding",'Transactions'!$K$6:$K$105)</f>
        <v/>
      </c>
    </row>
    <row r="11">
      <c r="A11" s="16" t="inlineStr">
        <is>
          <t>Number of transactions</t>
        </is>
      </c>
      <c r="B11" s="18">
        <f>COUNTIF('Transactions'!$A$6:$A$105,"&gt;0")</f>
        <v/>
      </c>
    </row>
    <row r="12">
      <c r="A12" s="14" t="inlineStr">
        <is>
          <t>Average transaction value</t>
        </is>
      </c>
      <c r="B12" s="15">
        <f>IFERROR(AVERAGE('Transactions'!$K$6:$K$105),0)</f>
        <v/>
      </c>
    </row>
    <row r="13">
      <c r="A13" s="16" t="inlineStr">
        <is>
          <t>Percentage of transactions paid</t>
        </is>
      </c>
      <c r="B13" s="19">
        <f>IFERROR(COUNTIF('Transactions'!$L$6:$L$105,"Paid")/'Summary'!$B$11,0)</f>
        <v/>
      </c>
    </row>
    <row r="14"/>
    <row r="15">
      <c r="A15" s="13" t="inlineStr">
        <is>
          <t>Month</t>
        </is>
      </c>
      <c r="B15" s="13" t="inlineStr">
        <is>
          <t>Income (€)</t>
        </is>
      </c>
      <c r="C15" s="13" t="inlineStr">
        <is>
          <t>Expenses (€)</t>
        </is>
      </c>
      <c r="D15" s="13" t="inlineStr">
        <is>
          <t>Net Profit (€)</t>
        </is>
      </c>
      <c r="E15" s="13" t="inlineStr">
        <is>
          <t>Period Start</t>
        </is>
      </c>
      <c r="G15" s="13" t="inlineStr">
        <is>
          <t>Expense Category</t>
        </is>
      </c>
      <c r="H15" s="13" t="inlineStr">
        <is>
          <t>Gross Expense (€)</t>
        </is>
      </c>
    </row>
    <row r="16">
      <c r="A16" s="20" t="inlineStr">
        <is>
          <t>January 2026</t>
        </is>
      </c>
      <c r="B16" s="15">
        <f>SUMIFS('Transactions'!$K$6:$K$105,'Transactions'!$C$6:$C$105,"Income",'Transactions'!$A$6:$A$105,"&gt;="&amp;'Summary'!$E16,'Transactions'!$A$6:$A$105,"&lt;"&amp;'Summary'!$E17)</f>
        <v/>
      </c>
      <c r="C16" s="15">
        <f>SUMIFS('Transactions'!$K$6:$K$105,'Transactions'!$C$6:$C$105,"Expense",'Transactions'!$A$6:$A$105,"&gt;="&amp;'Summary'!$E16,'Transactions'!$A$6:$A$105,"&lt;"&amp;'Summary'!$E17)</f>
        <v/>
      </c>
      <c r="D16" s="15">
        <f>'Summary'!$B16-'Summary'!$C16</f>
        <v/>
      </c>
      <c r="E16" s="21" t="n">
        <v>46023</v>
      </c>
      <c r="G16" s="20" t="inlineStr">
        <is>
          <t>Advertising</t>
        </is>
      </c>
      <c r="H16" s="15">
        <f>SUMIFS('Transactions'!$K$6:$K$105,'Transactions'!$C$6:$C$105,"Expense",'Transactions'!$D$6:$D$105,'Summary'!$G16)</f>
        <v/>
      </c>
    </row>
    <row r="17">
      <c r="A17" s="22" t="inlineStr">
        <is>
          <t>February 2026</t>
        </is>
      </c>
      <c r="B17" s="17">
        <f>SUMIFS('Transactions'!$K$6:$K$105,'Transactions'!$C$6:$C$105,"Income",'Transactions'!$A$6:$A$105,"&gt;="&amp;'Summary'!$E17,'Transactions'!$A$6:$A$105,"&lt;"&amp;'Summary'!$E18)</f>
        <v/>
      </c>
      <c r="C17" s="17">
        <f>SUMIFS('Transactions'!$K$6:$K$105,'Transactions'!$C$6:$C$105,"Expense",'Transactions'!$A$6:$A$105,"&gt;="&amp;'Summary'!$E17,'Transactions'!$A$6:$A$105,"&lt;"&amp;'Summary'!$E18)</f>
        <v/>
      </c>
      <c r="D17" s="17">
        <f>'Summary'!$B17-'Summary'!$C17</f>
        <v/>
      </c>
      <c r="E17" s="23" t="n">
        <v>46054</v>
      </c>
      <c r="G17" s="22" t="inlineStr">
        <is>
          <t>Bank Charges</t>
        </is>
      </c>
      <c r="H17" s="17">
        <f>SUMIFS('Transactions'!$K$6:$K$105,'Transactions'!$C$6:$C$105,"Expense",'Transactions'!$D$6:$D$105,'Summary'!$G17)</f>
        <v/>
      </c>
    </row>
    <row r="18">
      <c r="A18" s="20" t="inlineStr">
        <is>
          <t>March 2026</t>
        </is>
      </c>
      <c r="B18" s="15">
        <f>SUMIFS('Transactions'!$K$6:$K$105,'Transactions'!$C$6:$C$105,"Income",'Transactions'!$A$6:$A$105,"&gt;="&amp;'Summary'!$E18,'Transactions'!$A$6:$A$105,"&lt;"&amp;'Summary'!$E19)</f>
        <v/>
      </c>
      <c r="C18" s="15">
        <f>SUMIFS('Transactions'!$K$6:$K$105,'Transactions'!$C$6:$C$105,"Expense",'Transactions'!$A$6:$A$105,"&gt;="&amp;'Summary'!$E18,'Transactions'!$A$6:$A$105,"&lt;"&amp;'Summary'!$E19)</f>
        <v/>
      </c>
      <c r="D18" s="15">
        <f>'Summary'!$B18-'Summary'!$C18</f>
        <v/>
      </c>
      <c r="E18" s="21" t="n">
        <v>46082</v>
      </c>
      <c r="G18" s="20" t="inlineStr">
        <is>
          <t>Equipment</t>
        </is>
      </c>
      <c r="H18" s="15">
        <f>SUMIFS('Transactions'!$K$6:$K$105,'Transactions'!$C$6:$C$105,"Expense",'Transactions'!$D$6:$D$105,'Summary'!$G18)</f>
        <v/>
      </c>
    </row>
    <row r="19">
      <c r="A19" s="22" t="inlineStr">
        <is>
          <t>April 2026</t>
        </is>
      </c>
      <c r="B19" s="17">
        <f>SUMIFS('Transactions'!$K$6:$K$105,'Transactions'!$C$6:$C$105,"Income",'Transactions'!$A$6:$A$105,"&gt;="&amp;'Summary'!$E19,'Transactions'!$A$6:$A$105,"&lt;"&amp;'Summary'!$E20)</f>
        <v/>
      </c>
      <c r="C19" s="17">
        <f>SUMIFS('Transactions'!$K$6:$K$105,'Transactions'!$C$6:$C$105,"Expense",'Transactions'!$A$6:$A$105,"&gt;="&amp;'Summary'!$E19,'Transactions'!$A$6:$A$105,"&lt;"&amp;'Summary'!$E20)</f>
        <v/>
      </c>
      <c r="D19" s="17">
        <f>'Summary'!$B19-'Summary'!$C19</f>
        <v/>
      </c>
      <c r="E19" s="23" t="n">
        <v>46113</v>
      </c>
      <c r="G19" s="22" t="inlineStr">
        <is>
          <t>Office Supplies</t>
        </is>
      </c>
      <c r="H19" s="17">
        <f>SUMIFS('Transactions'!$K$6:$K$105,'Transactions'!$C$6:$C$105,"Expense",'Transactions'!$D$6:$D$105,'Summary'!$G19)</f>
        <v/>
      </c>
    </row>
    <row r="20">
      <c r="A20" s="20" t="inlineStr">
        <is>
          <t>May 2026</t>
        </is>
      </c>
      <c r="B20" s="15">
        <f>SUMIFS('Transactions'!$K$6:$K$105,'Transactions'!$C$6:$C$105,"Income",'Transactions'!$A$6:$A$105,"&gt;="&amp;'Summary'!$E20,'Transactions'!$A$6:$A$105,"&lt;"&amp;'Summary'!$E21)</f>
        <v/>
      </c>
      <c r="C20" s="15">
        <f>SUMIFS('Transactions'!$K$6:$K$105,'Transactions'!$C$6:$C$105,"Expense",'Transactions'!$A$6:$A$105,"&gt;="&amp;'Summary'!$E20,'Transactions'!$A$6:$A$105,"&lt;"&amp;'Summary'!$E21)</f>
        <v/>
      </c>
      <c r="D20" s="15">
        <f>'Summary'!$B20-'Summary'!$C20</f>
        <v/>
      </c>
      <c r="E20" s="21" t="n">
        <v>46143</v>
      </c>
      <c r="G20" s="20" t="inlineStr">
        <is>
          <t>Professional Insurance</t>
        </is>
      </c>
      <c r="H20" s="15">
        <f>SUMIFS('Transactions'!$K$6:$K$105,'Transactions'!$C$6:$C$105,"Expense",'Transactions'!$D$6:$D$105,'Summary'!$G20)</f>
        <v/>
      </c>
    </row>
    <row r="21">
      <c r="A21" s="22" t="inlineStr">
        <is>
          <t>June 2026</t>
        </is>
      </c>
      <c r="B21" s="17">
        <f>SUMIFS('Transactions'!$K$6:$K$105,'Transactions'!$C$6:$C$105,"Income",'Transactions'!$A$6:$A$105,"&gt;="&amp;'Summary'!$E21,'Transactions'!$A$6:$A$105,"&lt;"&amp;'Summary'!$E22)</f>
        <v/>
      </c>
      <c r="C21" s="17">
        <f>SUMIFS('Transactions'!$K$6:$K$105,'Transactions'!$C$6:$C$105,"Expense",'Transactions'!$A$6:$A$105,"&gt;="&amp;'Summary'!$E21,'Transactions'!$A$6:$A$105,"&lt;"&amp;'Summary'!$E22)</f>
        <v/>
      </c>
      <c r="D21" s="17">
        <f>'Summary'!$B21-'Summary'!$C21</f>
        <v/>
      </c>
      <c r="E21" s="23" t="n">
        <v>46174</v>
      </c>
      <c r="G21" s="22" t="inlineStr">
        <is>
          <t>Software Subscription</t>
        </is>
      </c>
      <c r="H21" s="17">
        <f>SUMIFS('Transactions'!$K$6:$K$105,'Transactions'!$C$6:$C$105,"Expense",'Transactions'!$D$6:$D$105,'Summary'!$G21)</f>
        <v/>
      </c>
    </row>
    <row r="22">
      <c r="A22" s="20" t="inlineStr">
        <is>
          <t>July 2026</t>
        </is>
      </c>
      <c r="B22" s="15">
        <f>SUMIFS('Transactions'!$K$6:$K$105,'Transactions'!$C$6:$C$105,"Income",'Transactions'!$A$6:$A$105,"&gt;="&amp;'Summary'!$E22,'Transactions'!$A$6:$A$105,"&lt;"&amp;'Summary'!$E23)</f>
        <v/>
      </c>
      <c r="C22" s="15">
        <f>SUMIFS('Transactions'!$K$6:$K$105,'Transactions'!$C$6:$C$105,"Expense",'Transactions'!$A$6:$A$105,"&gt;="&amp;'Summary'!$E22,'Transactions'!$A$6:$A$105,"&lt;"&amp;'Summary'!$E23)</f>
        <v/>
      </c>
      <c r="D22" s="15">
        <f>'Summary'!$B22-'Summary'!$C22</f>
        <v/>
      </c>
      <c r="E22" s="21" t="n">
        <v>46204</v>
      </c>
      <c r="G22" s="20" t="inlineStr">
        <is>
          <t>Telephone &amp; Broadband</t>
        </is>
      </c>
      <c r="H22" s="15">
        <f>SUMIFS('Transactions'!$K$6:$K$105,'Transactions'!$C$6:$C$105,"Expense",'Transactions'!$D$6:$D$105,'Summary'!$G22)</f>
        <v/>
      </c>
    </row>
    <row r="23">
      <c r="A23" s="22" t="inlineStr">
        <is>
          <t>August 2026</t>
        </is>
      </c>
      <c r="B23" s="17">
        <f>SUMIFS('Transactions'!$K$6:$K$105,'Transactions'!$C$6:$C$105,"Income",'Transactions'!$A$6:$A$105,"&gt;="&amp;'Summary'!$E23,'Transactions'!$A$6:$A$105,"&lt;"&amp;'Summary'!$E24)</f>
        <v/>
      </c>
      <c r="C23" s="17">
        <f>SUMIFS('Transactions'!$K$6:$K$105,'Transactions'!$C$6:$C$105,"Expense",'Transactions'!$A$6:$A$105,"&gt;="&amp;'Summary'!$E23,'Transactions'!$A$6:$A$105,"&lt;"&amp;'Summary'!$E24)</f>
        <v/>
      </c>
      <c r="D23" s="17">
        <f>'Summary'!$B23-'Summary'!$C23</f>
        <v/>
      </c>
      <c r="E23" s="23" t="n">
        <v>46235</v>
      </c>
      <c r="G23" s="22" t="inlineStr">
        <is>
          <t>Training</t>
        </is>
      </c>
      <c r="H23" s="17">
        <f>SUMIFS('Transactions'!$K$6:$K$105,'Transactions'!$C$6:$C$105,"Expense",'Transactions'!$D$6:$D$105,'Summary'!$G23)</f>
        <v/>
      </c>
    </row>
    <row r="24">
      <c r="A24" s="20" t="inlineStr">
        <is>
          <t>September 2026</t>
        </is>
      </c>
      <c r="B24" s="15">
        <f>SUMIFS('Transactions'!$K$6:$K$105,'Transactions'!$C$6:$C$105,"Income",'Transactions'!$A$6:$A$105,"&gt;="&amp;'Summary'!$E24,'Transactions'!$A$6:$A$105,"&lt;"&amp;'Summary'!$E25)</f>
        <v/>
      </c>
      <c r="C24" s="15">
        <f>SUMIFS('Transactions'!$K$6:$K$105,'Transactions'!$C$6:$C$105,"Expense",'Transactions'!$A$6:$A$105,"&gt;="&amp;'Summary'!$E24,'Transactions'!$A$6:$A$105,"&lt;"&amp;'Summary'!$E25)</f>
        <v/>
      </c>
      <c r="D24" s="15">
        <f>'Summary'!$B24-'Summary'!$C24</f>
        <v/>
      </c>
      <c r="E24" s="21" t="n">
        <v>46266</v>
      </c>
      <c r="G24" s="20" t="inlineStr">
        <is>
          <t>Travel &amp; Mileage</t>
        </is>
      </c>
      <c r="H24" s="15">
        <f>SUMIFS('Transactions'!$K$6:$K$105,'Transactions'!$C$6:$C$105,"Expense",'Transactions'!$D$6:$D$105,'Summary'!$G24)</f>
        <v/>
      </c>
    </row>
    <row r="25">
      <c r="A25" s="22" t="inlineStr">
        <is>
          <t>October 2026</t>
        </is>
      </c>
      <c r="B25" s="17">
        <f>SUMIFS('Transactions'!$K$6:$K$105,'Transactions'!$C$6:$C$105,"Income",'Transactions'!$A$6:$A$105,"&gt;="&amp;'Summary'!$E25,'Transactions'!$A$6:$A$105,"&lt;"&amp;'Summary'!$E26)</f>
        <v/>
      </c>
      <c r="C25" s="17">
        <f>SUMIFS('Transactions'!$K$6:$K$105,'Transactions'!$C$6:$C$105,"Expense",'Transactions'!$A$6:$A$105,"&gt;="&amp;'Summary'!$E25,'Transactions'!$A$6:$A$105,"&lt;"&amp;'Summary'!$E26)</f>
        <v/>
      </c>
      <c r="D25" s="17">
        <f>'Summary'!$B25-'Summary'!$C25</f>
        <v/>
      </c>
      <c r="E25" s="23" t="n">
        <v>46296</v>
      </c>
      <c r="G25" s="22" t="inlineStr">
        <is>
          <t>Website Design</t>
        </is>
      </c>
      <c r="H25" s="17">
        <f>SUMIFS('Transactions'!$K$6:$K$105,'Transactions'!$C$6:$C$105,"Expense",'Transactions'!$D$6:$D$105,'Summary'!$G25)</f>
        <v/>
      </c>
    </row>
    <row r="26">
      <c r="A26" s="20" t="inlineStr">
        <is>
          <t>November 2026</t>
        </is>
      </c>
      <c r="B26" s="15">
        <f>SUMIFS('Transactions'!$K$6:$K$105,'Transactions'!$C$6:$C$105,"Income",'Transactions'!$A$6:$A$105,"&gt;="&amp;'Summary'!$E26,'Transactions'!$A$6:$A$105,"&lt;"&amp;'Summary'!$E27)</f>
        <v/>
      </c>
      <c r="C26" s="15">
        <f>SUMIFS('Transactions'!$K$6:$K$105,'Transactions'!$C$6:$C$105,"Expense",'Transactions'!$A$6:$A$105,"&gt;="&amp;'Summary'!$E26,'Transactions'!$A$6:$A$105,"&lt;"&amp;'Summary'!$E27)</f>
        <v/>
      </c>
      <c r="D26" s="15">
        <f>'Summary'!$B26-'Summary'!$C26</f>
        <v/>
      </c>
      <c r="E26" s="21" t="n">
        <v>46327</v>
      </c>
      <c r="G26" s="20" t="inlineStr">
        <is>
          <t>Consultancy</t>
        </is>
      </c>
      <c r="H26" s="15">
        <f>SUMIFS('Transactions'!$K$6:$K$105,'Transactions'!$C$6:$C$105,"Expense",'Transactions'!$D$6:$D$105,'Summary'!$G26)</f>
        <v/>
      </c>
    </row>
    <row r="27">
      <c r="A27" s="22" t="inlineStr">
        <is>
          <t>December 2026</t>
        </is>
      </c>
      <c r="B27" s="17">
        <f>SUMIFS('Transactions'!$K$6:$K$105,'Transactions'!$C$6:$C$105,"Income",'Transactions'!$A$6:$A$105,"&gt;="&amp;'Summary'!$E27,'Transactions'!$A$6:$A$105,"&lt;"&amp;'Summary'!$E28)</f>
        <v/>
      </c>
      <c r="C27" s="17">
        <f>SUMIFS('Transactions'!$K$6:$K$105,'Transactions'!$C$6:$C$105,"Expense",'Transactions'!$A$6:$A$105,"&gt;="&amp;'Summary'!$E27,'Transactions'!$A$6:$A$105,"&lt;"&amp;'Summary'!$E28)</f>
        <v/>
      </c>
      <c r="D27" s="17">
        <f>'Summary'!$B27-'Summary'!$C27</f>
        <v/>
      </c>
      <c r="E27" s="23" t="n">
        <v>46357</v>
      </c>
      <c r="G27" s="22" t="inlineStr">
        <is>
          <t>Other Income</t>
        </is>
      </c>
      <c r="H27" s="17">
        <f>SUMIFS('Transactions'!$K$6:$K$105,'Transactions'!$C$6:$C$105,"Expense",'Transactions'!$D$6:$D$105,'Summary'!$G27)</f>
        <v/>
      </c>
    </row>
    <row r="28">
      <c r="A28" s="20" t="inlineStr">
        <is>
          <t>January 2027</t>
        </is>
      </c>
      <c r="B28" s="15" t="n"/>
      <c r="C28" s="15" t="n"/>
      <c r="D28" s="15" t="n"/>
      <c r="E28" s="21" t="n">
        <v>46388</v>
      </c>
    </row>
  </sheetData>
  <mergeCells count="1">
    <mergeCell ref="A1:K1"/>
  </mergeCells>
  <conditionalFormatting sqref="B6">
    <cfRule type="expression" priority="1" dxfId="1" stopIfTrue="1">
      <formula>$B$6&gt;0</formula>
    </cfRule>
    <cfRule type="expression" priority="2" dxfId="0" stopIfTrue="1">
      <formula>$B$6&lt;0</formula>
    </cfRule>
  </conditionalFormatting>
  <conditionalFormatting sqref="B9">
    <cfRule type="expression" priority="3" dxfId="0" stopIfTrue="1">
      <formula>$B$9&gt;0</formula>
    </cfRule>
    <cfRule type="expression" priority="4" dxfId="1" stopIfTrue="1">
      <formula>$B$9&lt;=0</formula>
    </cfRule>
  </conditionalFormatting>
  <conditionalFormatting sqref="B10">
    <cfRule type="expression" priority="5" dxfId="0" stopIfTrue="1">
      <formula>$B$10&gt;0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E293B"/>
    <outlinePr summaryBelow="1" summaryRight="1"/>
    <pageSetUpPr/>
  </sheetPr>
  <dimension ref="A1:F3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24" t="inlineStr">
        <is>
          <t>Sole Trader Accounts 2026 — Instructions and VAT Reference</t>
        </is>
      </c>
    </row>
    <row r="2"/>
    <row r="3">
      <c r="A3" s="25" t="inlineStr">
        <is>
          <t>Purpose and use</t>
        </is>
      </c>
      <c r="B3" s="25" t="n"/>
      <c r="C3" s="25" t="n"/>
      <c r="D3" s="25" t="n"/>
      <c r="E3" s="25" t="n"/>
      <c r="F3" s="25" t="n"/>
    </row>
    <row r="4" ht="30" customHeight="1">
      <c r="A4" s="26" t="inlineStr">
        <is>
          <t>Use the Transactions sheet to record each invoice, sales receipt, supplier bill and business expense for the 2026 tax year.</t>
        </is>
      </c>
      <c r="B4" s="27" t="n"/>
      <c r="C4" s="27" t="n"/>
      <c r="D4" s="27" t="n"/>
      <c r="E4" s="27" t="n"/>
      <c r="F4" s="27" t="n"/>
    </row>
    <row r="5" ht="30" customHeight="1">
      <c r="A5" s="26" t="inlineStr">
        <is>
          <t>Enter details only in pale yellow cells. VAT rate, VAT amount, gross amount and payment follow-up status are calculated automatically.</t>
        </is>
      </c>
      <c r="B5" s="27" t="n"/>
      <c r="C5" s="27" t="n"/>
      <c r="D5" s="27" t="n"/>
      <c r="E5" s="27" t="n"/>
      <c r="F5" s="27" t="n"/>
    </row>
    <row r="6" ht="30" customHeight="1"/>
    <row r="7" ht="30" customHeight="1">
      <c r="A7" s="25" t="inlineStr">
        <is>
          <t>Irish VAT notes</t>
        </is>
      </c>
      <c r="B7" s="25" t="n"/>
      <c r="C7" s="25" t="n"/>
      <c r="D7" s="25" t="n"/>
      <c r="E7" s="25" t="n"/>
      <c r="F7" s="25" t="n"/>
    </row>
    <row r="8" ht="30" customHeight="1">
      <c r="A8" s="26" t="inlineStr">
        <is>
          <t>Standard VAT is commonly 23%. Reduced rates of 13.5% and 9%, and a 0% rate where applicable, may apply depending on the supply.</t>
        </is>
      </c>
      <c r="B8" s="27" t="n"/>
      <c r="C8" s="27" t="n"/>
      <c r="D8" s="27" t="n"/>
      <c r="E8" s="27" t="n"/>
      <c r="F8" s="27" t="n"/>
    </row>
    <row r="9" ht="30" customHeight="1">
      <c r="A9" s="26" t="inlineStr">
        <is>
          <t>VAT registration thresholds stated for reference are €37,500 for services and €75,000 for goods, subject to current Revenue rules.</t>
        </is>
      </c>
      <c r="B9" s="27" t="n"/>
      <c r="C9" s="27" t="n"/>
      <c r="D9" s="27" t="n"/>
      <c r="E9" s="27" t="n"/>
      <c r="F9" s="27" t="n"/>
    </row>
    <row r="10" ht="30" customHeight="1">
      <c r="A10" s="26" t="inlineStr">
        <is>
          <t>This workbook is not a substitute for Revenue guidance or professional tax advice. Confirm the correct VAT treatment for your own supplies and purchases.</t>
        </is>
      </c>
      <c r="B10" s="27" t="n"/>
      <c r="C10" s="27" t="n"/>
      <c r="D10" s="27" t="n"/>
      <c r="E10" s="27" t="n"/>
      <c r="F10" s="27" t="n"/>
    </row>
    <row r="11" ht="30" customHeight="1"/>
    <row r="12" ht="30" customHeight="1">
      <c r="A12" s="25" t="inlineStr">
        <is>
          <t>Record-keeping and returns</t>
        </is>
      </c>
      <c r="B12" s="25" t="n"/>
      <c r="C12" s="25" t="n"/>
      <c r="D12" s="25" t="n"/>
      <c r="E12" s="25" t="n"/>
      <c r="F12" s="25" t="n"/>
    </row>
    <row r="13" ht="30" customHeight="1">
      <c r="A13" s="26" t="inlineStr">
        <is>
          <t>Retain invoices, receipts, mileage records, bank statements and other supporting business records in an organised and accessible format.</t>
        </is>
      </c>
      <c r="B13" s="27" t="n"/>
      <c r="C13" s="27" t="n"/>
      <c r="D13" s="27" t="n"/>
      <c r="E13" s="27" t="n"/>
      <c r="F13" s="27" t="n"/>
    </row>
    <row r="14" ht="30" customHeight="1">
      <c r="A14" s="26" t="inlineStr">
        <is>
          <t>Where registered, prepare VAT3 and RTD returns using records appropriate to your business. Keep evidence supporting all VAT reclaimed.</t>
        </is>
      </c>
      <c r="B14" s="27" t="n"/>
      <c r="C14" s="27" t="n"/>
      <c r="D14" s="27" t="n"/>
      <c r="E14" s="27" t="n"/>
      <c r="F14" s="27" t="n"/>
    </row>
    <row r="15" ht="30" customHeight="1">
      <c r="A15" s="26" t="inlineStr">
        <is>
          <t>Consult the Revenue Commissioners or an accountant about Form 11, preliminary tax, PAYE, PRSI, USC, ROS filing obligations and payment deadlines.</t>
        </is>
      </c>
      <c r="B15" s="27" t="n"/>
      <c r="C15" s="27" t="n"/>
      <c r="D15" s="27" t="n"/>
      <c r="E15" s="27" t="n"/>
      <c r="F15" s="27" t="n"/>
    </row>
    <row r="16" ht="30" customHeight="1"/>
    <row r="17" ht="30" customHeight="1">
      <c r="A17" s="25" t="inlineStr">
        <is>
          <t>Suggested categories and VAT lookup table</t>
        </is>
      </c>
      <c r="B17" s="25" t="n"/>
      <c r="C17" s="25" t="n"/>
      <c r="D17" s="25" t="n"/>
      <c r="E17" s="25" t="n"/>
      <c r="F17" s="25" t="n"/>
    </row>
    <row r="18" ht="30" customHeight="1">
      <c r="A18" s="26" t="inlineStr">
        <is>
          <t>The VAT Rate column in Transactions uses the category selected below. Review and update the table if your business requires different categories or VAT treatment.</t>
        </is>
      </c>
      <c r="B18" s="27" t="n"/>
      <c r="C18" s="27" t="n"/>
      <c r="D18" s="27" t="n"/>
      <c r="E18" s="27" t="n"/>
      <c r="F18" s="27" t="n"/>
    </row>
    <row r="19"/>
    <row r="20">
      <c r="A20" s="25" t="inlineStr">
        <is>
          <t>VAT Lookup Table</t>
        </is>
      </c>
      <c r="B20" s="25" t="n"/>
      <c r="C20" s="25" t="n"/>
      <c r="D20" s="25" t="n"/>
      <c r="E20" s="25" t="n"/>
      <c r="F20" s="25" t="n"/>
    </row>
    <row r="21">
      <c r="A21" s="28" t="inlineStr">
        <is>
          <t>Category</t>
        </is>
      </c>
      <c r="B21" s="28" t="inlineStr">
        <is>
          <t>VAT Rate</t>
        </is>
      </c>
      <c r="C21" s="28" t="inlineStr">
        <is>
          <t>Guidance</t>
        </is>
      </c>
    </row>
    <row r="22">
      <c r="A22" s="20" t="inlineStr">
        <is>
          <t>Advertising</t>
        </is>
      </c>
      <c r="B22" s="7" t="n">
        <v>0.23</v>
      </c>
      <c r="C22" s="29" t="inlineStr">
        <is>
          <t>Standard rate reference</t>
        </is>
      </c>
    </row>
    <row r="23">
      <c r="A23" s="22" t="inlineStr">
        <is>
          <t>Bank Charges</t>
        </is>
      </c>
      <c r="B23" s="10" t="n">
        <v>0</v>
      </c>
      <c r="C23" s="30" t="inlineStr">
        <is>
          <t>Commonly outside VAT scope; check supplier evidence</t>
        </is>
      </c>
    </row>
    <row r="24">
      <c r="A24" s="20" t="inlineStr">
        <is>
          <t>Equipment</t>
        </is>
      </c>
      <c r="B24" s="7" t="n">
        <v>0.23</v>
      </c>
      <c r="C24" s="29" t="inlineStr">
        <is>
          <t>Standard rate reference</t>
        </is>
      </c>
    </row>
    <row r="25">
      <c r="A25" s="22" t="inlineStr">
        <is>
          <t>Office Supplies</t>
        </is>
      </c>
      <c r="B25" s="10" t="n">
        <v>0.23</v>
      </c>
      <c r="C25" s="30" t="inlineStr">
        <is>
          <t>Standard rate reference</t>
        </is>
      </c>
    </row>
    <row r="26">
      <c r="A26" s="20" t="inlineStr">
        <is>
          <t>Professional Insurance</t>
        </is>
      </c>
      <c r="B26" s="7" t="n">
        <v>0</v>
      </c>
      <c r="C26" s="29" t="inlineStr">
        <is>
          <t>Typically exempt or outside scope; verify</t>
        </is>
      </c>
    </row>
    <row r="27">
      <c r="A27" s="22" t="inlineStr">
        <is>
          <t>Software Subscription</t>
        </is>
      </c>
      <c r="B27" s="10" t="n">
        <v>0.23</v>
      </c>
      <c r="C27" s="30" t="inlineStr">
        <is>
          <t>Standard rate reference</t>
        </is>
      </c>
    </row>
    <row r="28">
      <c r="A28" s="20" t="inlineStr">
        <is>
          <t>Telephone &amp; Broadband</t>
        </is>
      </c>
      <c r="B28" s="7" t="n">
        <v>0.23</v>
      </c>
      <c r="C28" s="29" t="inlineStr">
        <is>
          <t>Standard rate reference</t>
        </is>
      </c>
    </row>
    <row r="29">
      <c r="A29" s="22" t="inlineStr">
        <is>
          <t>Training</t>
        </is>
      </c>
      <c r="B29" s="10" t="n">
        <v>0.135</v>
      </c>
      <c r="C29" s="30" t="inlineStr">
        <is>
          <t>Reduced rate reference where applicable</t>
        </is>
      </c>
    </row>
    <row r="30">
      <c r="A30" s="20" t="inlineStr">
        <is>
          <t>Travel &amp; Mileage</t>
        </is>
      </c>
      <c r="B30" s="7" t="n">
        <v>0</v>
      </c>
      <c r="C30" s="29" t="inlineStr">
        <is>
          <t>Keep mileage and receipt records</t>
        </is>
      </c>
    </row>
    <row r="31">
      <c r="A31" s="22" t="inlineStr">
        <is>
          <t>Website Design</t>
        </is>
      </c>
      <c r="B31" s="10" t="n">
        <v>0.23</v>
      </c>
      <c r="C31" s="30" t="inlineStr">
        <is>
          <t>Standard rate reference</t>
        </is>
      </c>
    </row>
    <row r="32">
      <c r="A32" s="20" t="inlineStr">
        <is>
          <t>Consultancy</t>
        </is>
      </c>
      <c r="B32" s="7" t="n">
        <v>0.23</v>
      </c>
      <c r="C32" s="29" t="inlineStr">
        <is>
          <t>Standard rate reference</t>
        </is>
      </c>
    </row>
    <row r="33">
      <c r="A33" s="22" t="inlineStr">
        <is>
          <t>Other Income</t>
        </is>
      </c>
      <c r="B33" s="10" t="n">
        <v>0.23</v>
      </c>
      <c r="C33" s="30" t="inlineStr">
        <is>
          <t>Review VAT treatment before use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2026-10-26T11:45:25Z</dcterms:created>
  <dcterms:modified xmlns:dcterms="http://purl.org/dc/terms/" xmlns:xsi="http://www.w3.org/2001/XMLSchema-instance" xsi:type="dcterms:W3CDTF">2026-10-26T11:45:25Z</dcterms:modified>
</cp:coreProperties>
</file>