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ucher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0F766E"/>
      <sz val="11"/>
    </font>
    <font>
      <name val="Calibri"/>
      <b val="1"/>
      <color rgb="00FFFFFF"/>
      <sz val="16"/>
    </font>
    <font>
      <name val="Calibri"/>
      <b val="1"/>
      <sz val="11"/>
    </font>
    <font>
      <name val="Calibri"/>
      <b val="1"/>
      <color rgb="00FFFFFF"/>
      <sz val="15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ECFDF5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165" fontId="0" fillId="6" borderId="1" applyAlignment="1" pivotButton="0" quotePrefix="0" xfId="0">
      <alignment horizontal="center" vertical="center" wrapText="1"/>
    </xf>
    <xf numFmtId="0" fontId="0" fillId="7" borderId="1" pivotButton="0" quotePrefix="0" xfId="0"/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7" fillId="2" borderId="0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6534"/>
        <sz val="10"/>
      </font>
      <fill>
        <patternFill patternType="solid">
          <fgColor rgb="00DCFCE7"/>
        </patternFill>
      </fill>
    </dxf>
    <dxf>
      <font>
        <name val="Calibri"/>
        <b val="1"/>
        <color rgb="00991B1B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Voucher Value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Dashboard'!$A$13:$A$22</f>
            </numRef>
          </cat>
          <val>
            <numRef>
              <f>'Summary Dashboard'!$C$13:$C$22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Value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Qualifying vs Non-Qualifying Vouchers</a:t>
            </a:r>
          </a:p>
        </rich>
      </tx>
    </title>
    <plotArea>
      <doughnutChart>
        <varyColors val="1"/>
        <ser>
          <idx val="0"/>
          <order val="0"/>
          <tx>
            <strRef>
              <f>'Summary Dashboard'!B25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Dashboard'!$A$26:$A$27</f>
            </numRef>
          </cat>
          <val>
            <numRef>
              <f>'Summary Dashboard'!$B$26:$B$27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16" customWidth="1" min="4" max="4"/>
    <col width="16" customWidth="1" min="5" max="5"/>
    <col width="14" customWidth="1" min="6" max="6"/>
    <col width="16" customWidth="1" min="7" max="7"/>
    <col width="16" customWidth="1" min="8" max="8"/>
    <col width="18" customWidth="1" min="9" max="9"/>
    <col width="18" customWidth="1" min="10" max="10"/>
    <col width="10" customWidth="1" min="11" max="11"/>
    <col width="22" customWidth="1" min="12" max="12"/>
    <col width="22" customWidth="1" min="13" max="13"/>
    <col width="22" customWidth="1" min="14" max="14"/>
    <col width="20" customWidth="1" min="15" max="15"/>
    <col width="24" customWidth="1" min="16" max="16"/>
  </cols>
  <sheetData>
    <row r="1" ht="30" customHeight="1">
      <c r="A1" s="1" t="inlineStr">
        <is>
          <t>Small Benefit Exemption – Voucher Log 2026</t>
        </is>
      </c>
    </row>
    <row r="2" ht="36" customHeight="1">
      <c r="A2" s="2" t="inlineStr">
        <is>
          <t>Voucher ID</t>
        </is>
      </c>
      <c r="B2" s="2" t="inlineStr">
        <is>
          <t>Issue Date</t>
        </is>
      </c>
      <c r="C2" s="2" t="inlineStr">
        <is>
          <t>Employee Name</t>
        </is>
      </c>
      <c r="D2" s="2" t="inlineStr">
        <is>
          <t>Employee PPS No.</t>
        </is>
      </c>
      <c r="E2" s="2" t="inlineStr">
        <is>
          <t>Department</t>
        </is>
      </c>
      <c r="F2" s="2" t="inlineStr">
        <is>
          <t>Location</t>
        </is>
      </c>
      <c r="G2" s="2" t="inlineStr">
        <is>
          <t>Voucher Type</t>
        </is>
      </c>
      <c r="H2" s="2" t="inlineStr">
        <is>
          <t>Provider</t>
        </is>
      </c>
      <c r="I2" s="2" t="inlineStr">
        <is>
          <t>Voucher Value (€)</t>
        </is>
      </c>
      <c r="J2" s="2" t="inlineStr">
        <is>
          <t>Benefit Category</t>
        </is>
      </c>
      <c r="K2" s="2" t="inlineStr">
        <is>
          <t>Tax Year</t>
        </is>
      </c>
      <c r="L2" s="2" t="inlineStr">
        <is>
          <t>Count Toward Annual Limit?</t>
        </is>
      </c>
      <c r="M2" s="2" t="inlineStr">
        <is>
          <t>Annual Vouchers Issued</t>
        </is>
      </c>
      <c r="N2" s="2" t="inlineStr">
        <is>
          <t>Annual Value Issued (€)</t>
        </is>
      </c>
      <c r="O2" s="2" t="inlineStr">
        <is>
          <t>Within €1,000 Limit?</t>
        </is>
      </c>
      <c r="P2" s="2" t="inlineStr">
        <is>
          <t>Notes</t>
        </is>
      </c>
    </row>
    <row r="3" ht="18" customHeight="1">
      <c r="A3" s="3" t="inlineStr">
        <is>
          <t>VCH-001</t>
        </is>
      </c>
      <c r="B3" s="26" t="n">
        <v>46037</v>
      </c>
      <c r="C3" s="5" t="inlineStr">
        <is>
          <t>Aoife Murphy</t>
        </is>
      </c>
      <c r="D3" s="3" t="inlineStr">
        <is>
          <t>1234567A</t>
        </is>
      </c>
      <c r="E3" s="5" t="inlineStr">
        <is>
          <t>Finance</t>
        </is>
      </c>
      <c r="F3" s="5" t="inlineStr">
        <is>
          <t>Dublin</t>
        </is>
      </c>
      <c r="G3" s="5" t="inlineStr">
        <is>
          <t>Meal voucher</t>
        </is>
      </c>
      <c r="H3" s="5" t="inlineStr">
        <is>
          <t>Sodexo</t>
        </is>
      </c>
      <c r="I3" s="27" t="n">
        <v>50</v>
      </c>
      <c r="J3" s="5" t="inlineStr">
        <is>
          <t>Staff Wellbeing</t>
        </is>
      </c>
      <c r="K3" s="3">
        <f>YEAR(B3)</f>
        <v/>
      </c>
      <c r="L3" s="3">
        <f>IF(OR(G3="Meal voucher",G3="Gift card",G3="Retail voucher"),"Yes","No")</f>
        <v/>
      </c>
      <c r="M3" s="3">
        <f>COUNTIFS($C:$C,C3,$K:$K,K3,$L:$L,"Yes")</f>
        <v/>
      </c>
      <c r="N3" s="28">
        <f>SUMIFS($I:$I,$C:$C,C3,$K:$K,K3,$L:$L,"Yes")</f>
        <v/>
      </c>
      <c r="O3" s="3">
        <f>IF(N3&lt;=1000,"Yes","No")</f>
        <v/>
      </c>
      <c r="P3" s="5" t="inlineStr"/>
    </row>
    <row r="4">
      <c r="A4" s="8" t="inlineStr">
        <is>
          <t>VCH-002</t>
        </is>
      </c>
      <c r="B4" s="29" t="n">
        <v>46056</v>
      </c>
      <c r="C4" s="10" t="inlineStr">
        <is>
          <t>Seán O'Connor</t>
        </is>
      </c>
      <c r="D4" s="8" t="inlineStr">
        <is>
          <t>2345678B</t>
        </is>
      </c>
      <c r="E4" s="10" t="inlineStr">
        <is>
          <t>Sales</t>
        </is>
      </c>
      <c r="F4" s="10" t="inlineStr">
        <is>
          <t>Cork</t>
        </is>
      </c>
      <c r="G4" s="10" t="inlineStr">
        <is>
          <t>Gift card</t>
        </is>
      </c>
      <c r="H4" s="10" t="inlineStr">
        <is>
          <t>One4All</t>
        </is>
      </c>
      <c r="I4" s="27" t="n">
        <v>100</v>
      </c>
      <c r="J4" s="10" t="inlineStr">
        <is>
          <t>Recognition</t>
        </is>
      </c>
      <c r="K4" s="8">
        <f>YEAR(B4)</f>
        <v/>
      </c>
      <c r="L4" s="8">
        <f>IF(OR(G4="Meal voucher",G4="Gift card",G4="Retail voucher"),"Yes","No")</f>
        <v/>
      </c>
      <c r="M4" s="8">
        <f>COUNTIFS($C:$C,C4,$K:$K,K4,$L:$L,"Yes")</f>
        <v/>
      </c>
      <c r="N4" s="28">
        <f>SUMIFS($I:$I,$C:$C,C4,$K:$K,K4,$L:$L,"Yes")</f>
        <v/>
      </c>
      <c r="O4" s="8">
        <f>IF(N4&lt;=1000,"Yes","No")</f>
        <v/>
      </c>
      <c r="P4" s="10" t="inlineStr"/>
    </row>
    <row r="5">
      <c r="A5" s="3" t="inlineStr">
        <is>
          <t>VCH-003</t>
        </is>
      </c>
      <c r="B5" s="26" t="n">
        <v>46067</v>
      </c>
      <c r="C5" s="5" t="inlineStr">
        <is>
          <t>Niamh Byrne</t>
        </is>
      </c>
      <c r="D5" s="3" t="inlineStr">
        <is>
          <t>3456789C</t>
        </is>
      </c>
      <c r="E5" s="5" t="inlineStr">
        <is>
          <t>Marketing</t>
        </is>
      </c>
      <c r="F5" s="5" t="inlineStr">
        <is>
          <t>Galway</t>
        </is>
      </c>
      <c r="G5" s="5" t="inlineStr">
        <is>
          <t>Retail voucher</t>
        </is>
      </c>
      <c r="H5" s="5" t="inlineStr">
        <is>
          <t>Tesco</t>
        </is>
      </c>
      <c r="I5" s="27" t="n">
        <v>75</v>
      </c>
      <c r="J5" s="5" t="inlineStr">
        <is>
          <t>Milestone Award</t>
        </is>
      </c>
      <c r="K5" s="3">
        <f>YEAR(B5)</f>
        <v/>
      </c>
      <c r="L5" s="3">
        <f>IF(OR(G5="Meal voucher",G5="Gift card",G5="Retail voucher"),"Yes","No")</f>
        <v/>
      </c>
      <c r="M5" s="3">
        <f>COUNTIFS($C:$C,C5,$K:$K,K5,$L:$L,"Yes")</f>
        <v/>
      </c>
      <c r="N5" s="28">
        <f>SUMIFS($I:$I,$C:$C,C5,$K:$K,K5,$L:$L,"Yes")</f>
        <v/>
      </c>
      <c r="O5" s="3">
        <f>IF(N5&lt;=1000,"Yes","No")</f>
        <v/>
      </c>
      <c r="P5" s="5" t="inlineStr"/>
    </row>
    <row r="6">
      <c r="A6" s="8" t="inlineStr">
        <is>
          <t>VCH-004</t>
        </is>
      </c>
      <c r="B6" s="29" t="n">
        <v>46091</v>
      </c>
      <c r="C6" s="10" t="inlineStr">
        <is>
          <t>Cian Walsh</t>
        </is>
      </c>
      <c r="D6" s="8" t="inlineStr">
        <is>
          <t>4567890D</t>
        </is>
      </c>
      <c r="E6" s="10" t="inlineStr">
        <is>
          <t>Operations</t>
        </is>
      </c>
      <c r="F6" s="10" t="inlineStr">
        <is>
          <t>Limerick</t>
        </is>
      </c>
      <c r="G6" s="10" t="inlineStr">
        <is>
          <t>Meal voucher</t>
        </is>
      </c>
      <c r="H6" s="10" t="inlineStr">
        <is>
          <t>Sodexo</t>
        </is>
      </c>
      <c r="I6" s="27" t="n">
        <v>50</v>
      </c>
      <c r="J6" s="10" t="inlineStr">
        <is>
          <t>Staff Wellbeing</t>
        </is>
      </c>
      <c r="K6" s="8">
        <f>YEAR(B6)</f>
        <v/>
      </c>
      <c r="L6" s="8">
        <f>IF(OR(G6="Meal voucher",G6="Gift card",G6="Retail voucher"),"Yes","No")</f>
        <v/>
      </c>
      <c r="M6" s="8">
        <f>COUNTIFS($C:$C,C6,$K:$K,K6,$L:$L,"Yes")</f>
        <v/>
      </c>
      <c r="N6" s="28">
        <f>SUMIFS($I:$I,$C:$C,C6,$K:$K,K6,$L:$L,"Yes")</f>
        <v/>
      </c>
      <c r="O6" s="8">
        <f>IF(N6&lt;=1000,"Yes","No")</f>
        <v/>
      </c>
      <c r="P6" s="10" t="inlineStr"/>
    </row>
    <row r="7">
      <c r="A7" s="3" t="inlineStr">
        <is>
          <t>VCH-005</t>
        </is>
      </c>
      <c r="B7" s="26" t="n">
        <v>46134</v>
      </c>
      <c r="C7" s="5" t="inlineStr">
        <is>
          <t>Saoirse Kelly</t>
        </is>
      </c>
      <c r="D7" s="3" t="inlineStr">
        <is>
          <t>5678901E</t>
        </is>
      </c>
      <c r="E7" s="5" t="inlineStr">
        <is>
          <t>HR</t>
        </is>
      </c>
      <c r="F7" s="5" t="inlineStr">
        <is>
          <t>Waterford</t>
        </is>
      </c>
      <c r="G7" s="5" t="inlineStr">
        <is>
          <t>Gift card</t>
        </is>
      </c>
      <c r="H7" s="5" t="inlineStr">
        <is>
          <t>One4All</t>
        </is>
      </c>
      <c r="I7" s="27" t="n">
        <v>250</v>
      </c>
      <c r="J7" s="5" t="inlineStr">
        <is>
          <t>Long Service</t>
        </is>
      </c>
      <c r="K7" s="3">
        <f>YEAR(B7)</f>
        <v/>
      </c>
      <c r="L7" s="3">
        <f>IF(OR(G7="Meal voucher",G7="Gift card",G7="Retail voucher"),"Yes","No")</f>
        <v/>
      </c>
      <c r="M7" s="3">
        <f>COUNTIFS($C:$C,C7,$K:$K,K7,$L:$L,"Yes")</f>
        <v/>
      </c>
      <c r="N7" s="28">
        <f>SUMIFS($I:$I,$C:$C,C7,$K:$K,K7,$L:$L,"Yes")</f>
        <v/>
      </c>
      <c r="O7" s="3">
        <f>IF(N7&lt;=1000,"Yes","No")</f>
        <v/>
      </c>
      <c r="P7" s="5" t="inlineStr"/>
    </row>
    <row r="8">
      <c r="A8" s="8" t="inlineStr">
        <is>
          <t>VCH-006</t>
        </is>
      </c>
      <c r="B8" s="29" t="n">
        <v>46160</v>
      </c>
      <c r="C8" s="10" t="inlineStr">
        <is>
          <t>Conor Ryan</t>
        </is>
      </c>
      <c r="D8" s="8" t="inlineStr">
        <is>
          <t>6789012F</t>
        </is>
      </c>
      <c r="E8" s="10" t="inlineStr">
        <is>
          <t>IT</t>
        </is>
      </c>
      <c r="F8" s="10" t="inlineStr">
        <is>
          <t>Kilkenny</t>
        </is>
      </c>
      <c r="G8" s="10" t="inlineStr">
        <is>
          <t>Retail voucher</t>
        </is>
      </c>
      <c r="H8" s="10" t="inlineStr">
        <is>
          <t>Dunnes Stores</t>
        </is>
      </c>
      <c r="I8" s="27" t="n">
        <v>150</v>
      </c>
      <c r="J8" s="10" t="inlineStr">
        <is>
          <t>Performance</t>
        </is>
      </c>
      <c r="K8" s="8">
        <f>YEAR(B8)</f>
        <v/>
      </c>
      <c r="L8" s="8">
        <f>IF(OR(G8="Meal voucher",G8="Gift card",G8="Retail voucher"),"Yes","No")</f>
        <v/>
      </c>
      <c r="M8" s="8">
        <f>COUNTIFS($C:$C,C8,$K:$K,K8,$L:$L,"Yes")</f>
        <v/>
      </c>
      <c r="N8" s="28">
        <f>SUMIFS($I:$I,$C:$C,C8,$K:$K,K8,$L:$L,"Yes")</f>
        <v/>
      </c>
      <c r="O8" s="8">
        <f>IF(N8&lt;=1000,"Yes","No")</f>
        <v/>
      </c>
      <c r="P8" s="10" t="inlineStr"/>
    </row>
    <row r="9">
      <c r="A9" s="3" t="inlineStr">
        <is>
          <t>VCH-007</t>
        </is>
      </c>
      <c r="B9" s="26" t="n">
        <v>46182</v>
      </c>
      <c r="C9" s="5" t="inlineStr">
        <is>
          <t>Ciara O'Brien</t>
        </is>
      </c>
      <c r="D9" s="3" t="inlineStr">
        <is>
          <t>7890123G</t>
        </is>
      </c>
      <c r="E9" s="5" t="inlineStr">
        <is>
          <t>Customer Support</t>
        </is>
      </c>
      <c r="F9" s="5" t="inlineStr">
        <is>
          <t>Sligo</t>
        </is>
      </c>
      <c r="G9" s="5" t="inlineStr">
        <is>
          <t>Meal voucher</t>
        </is>
      </c>
      <c r="H9" s="5" t="inlineStr">
        <is>
          <t>Sodexo</t>
        </is>
      </c>
      <c r="I9" s="27" t="n">
        <v>40</v>
      </c>
      <c r="J9" s="5" t="inlineStr">
        <is>
          <t>Staff Wellbeing</t>
        </is>
      </c>
      <c r="K9" s="3">
        <f>YEAR(B9)</f>
        <v/>
      </c>
      <c r="L9" s="3">
        <f>IF(OR(G9="Meal voucher",G9="Gift card",G9="Retail voucher"),"Yes","No")</f>
        <v/>
      </c>
      <c r="M9" s="3">
        <f>COUNTIFS($C:$C,C9,$K:$K,K9,$L:$L,"Yes")</f>
        <v/>
      </c>
      <c r="N9" s="28">
        <f>SUMIFS($I:$I,$C:$C,C9,$K:$K,K9,$L:$L,"Yes")</f>
        <v/>
      </c>
      <c r="O9" s="3">
        <f>IF(N9&lt;=1000,"Yes","No")</f>
        <v/>
      </c>
      <c r="P9" s="5" t="inlineStr"/>
    </row>
    <row r="10">
      <c r="A10" s="8" t="inlineStr">
        <is>
          <t>VCH-008</t>
        </is>
      </c>
      <c r="B10" s="29" t="n">
        <v>46204</v>
      </c>
      <c r="C10" s="10" t="inlineStr">
        <is>
          <t>Oisín McCarthy</t>
        </is>
      </c>
      <c r="D10" s="8" t="inlineStr">
        <is>
          <t>8901234H</t>
        </is>
      </c>
      <c r="E10" s="10" t="inlineStr">
        <is>
          <t>Logistics</t>
        </is>
      </c>
      <c r="F10" s="10" t="inlineStr">
        <is>
          <t>Drogheda</t>
        </is>
      </c>
      <c r="G10" s="10" t="inlineStr">
        <is>
          <t>Gift card</t>
        </is>
      </c>
      <c r="H10" s="10" t="inlineStr">
        <is>
          <t>One4All</t>
        </is>
      </c>
      <c r="I10" s="27" t="n">
        <v>300</v>
      </c>
      <c r="J10" s="10" t="inlineStr">
        <is>
          <t>Recognition</t>
        </is>
      </c>
      <c r="K10" s="8">
        <f>YEAR(B10)</f>
        <v/>
      </c>
      <c r="L10" s="8">
        <f>IF(OR(G10="Meal voucher",G10="Gift card",G10="Retail voucher"),"Yes","No")</f>
        <v/>
      </c>
      <c r="M10" s="8">
        <f>COUNTIFS($C:$C,C10,$K:$K,K10,$L:$L,"Yes")</f>
        <v/>
      </c>
      <c r="N10" s="28">
        <f>SUMIFS($I:$I,$C:$C,C10,$K:$K,K10,$L:$L,"Yes")</f>
        <v/>
      </c>
      <c r="O10" s="8">
        <f>IF(N10&lt;=1000,"Yes","No")</f>
        <v/>
      </c>
      <c r="P10" s="10" t="inlineStr"/>
    </row>
    <row r="11">
      <c r="A11" s="3" t="inlineStr">
        <is>
          <t>VCH-009</t>
        </is>
      </c>
      <c r="B11" s="26" t="n">
        <v>46253</v>
      </c>
      <c r="C11" s="5" t="inlineStr">
        <is>
          <t>Róisín Bennett</t>
        </is>
      </c>
      <c r="D11" s="3" t="inlineStr">
        <is>
          <t>9012345I</t>
        </is>
      </c>
      <c r="E11" s="5" t="inlineStr">
        <is>
          <t>Procurement</t>
        </is>
      </c>
      <c r="F11" s="5" t="inlineStr">
        <is>
          <t>Dundalk</t>
        </is>
      </c>
      <c r="G11" s="5" t="inlineStr">
        <is>
          <t>Retail voucher</t>
        </is>
      </c>
      <c r="H11" s="5" t="inlineStr">
        <is>
          <t>Marks &amp; Spencer</t>
        </is>
      </c>
      <c r="I11" s="27" t="n">
        <v>120</v>
      </c>
      <c r="J11" s="5" t="inlineStr">
        <is>
          <t>Milestone Award</t>
        </is>
      </c>
      <c r="K11" s="3">
        <f>YEAR(B11)</f>
        <v/>
      </c>
      <c r="L11" s="3">
        <f>IF(OR(G11="Meal voucher",G11="Gift card",G11="Retail voucher"),"Yes","No")</f>
        <v/>
      </c>
      <c r="M11" s="3">
        <f>COUNTIFS($C:$C,C11,$K:$K,K11,$L:$L,"Yes")</f>
        <v/>
      </c>
      <c r="N11" s="28">
        <f>SUMIFS($I:$I,$C:$C,C11,$K:$K,K11,$L:$L,"Yes")</f>
        <v/>
      </c>
      <c r="O11" s="3">
        <f>IF(N11&lt;=1000,"Yes","No")</f>
        <v/>
      </c>
      <c r="P11" s="5" t="inlineStr"/>
    </row>
    <row r="12">
      <c r="A12" s="8" t="inlineStr">
        <is>
          <t>VCH-010</t>
        </is>
      </c>
      <c r="B12" s="29" t="n">
        <v>46270</v>
      </c>
      <c r="C12" s="10" t="inlineStr">
        <is>
          <t>Liam Doyle</t>
        </is>
      </c>
      <c r="D12" s="8" t="inlineStr">
        <is>
          <t>0123456J</t>
        </is>
      </c>
      <c r="E12" s="10" t="inlineStr">
        <is>
          <t>Senior Management</t>
        </is>
      </c>
      <c r="F12" s="10" t="inlineStr">
        <is>
          <t>Wexford</t>
        </is>
      </c>
      <c r="G12" s="10" t="inlineStr">
        <is>
          <t>Cash equivalent</t>
        </is>
      </c>
      <c r="H12" s="10" t="inlineStr">
        <is>
          <t>N/A</t>
        </is>
      </c>
      <c r="I12" s="27" t="n">
        <v>900</v>
      </c>
      <c r="J12" s="10" t="inlineStr">
        <is>
          <t>Non-qualifying</t>
        </is>
      </c>
      <c r="K12" s="8">
        <f>YEAR(B12)</f>
        <v/>
      </c>
      <c r="L12" s="8">
        <f>IF(OR(G12="Meal voucher",G12="Gift card",G12="Retail voucher"),"Yes","No")</f>
        <v/>
      </c>
      <c r="M12" s="8">
        <f>COUNTIFS($C:$C,C12,$K:$K,K12,$L:$L,"Yes")</f>
        <v/>
      </c>
      <c r="N12" s="28">
        <f>SUMIFS($I:$I,$C:$C,C12,$K:$K,K12,$L:$L,"Yes")</f>
        <v/>
      </c>
      <c r="O12" s="8">
        <f>IF(N12&lt;=1000,"Yes","No")</f>
        <v/>
      </c>
      <c r="P12" s="10" t="inlineStr"/>
    </row>
    <row r="13">
      <c r="H13" s="11" t="inlineStr">
        <is>
          <t>Total Voucher Value:</t>
        </is>
      </c>
      <c r="I13" s="30">
        <f>SUM(I3:I12)</f>
        <v/>
      </c>
    </row>
  </sheetData>
  <mergeCells count="1">
    <mergeCell ref="A1:P1"/>
  </mergeCells>
  <conditionalFormatting sqref="O3:O12">
    <cfRule type="expression" priority="1" dxfId="0" stopIfTrue="1">
      <formula>O3="Yes"</formula>
    </cfRule>
    <cfRule type="expression" priority="2" dxfId="1" stopIfTrue="1">
      <formula>O3="No"</formula>
    </cfRule>
  </conditionalFormatting>
  <conditionalFormatting sqref="L3:L12">
    <cfRule type="expression" priority="3" dxfId="0" stopIfTrue="1">
      <formula>L3="Yes"</formula>
    </cfRule>
    <cfRule type="expression" priority="4" dxfId="1" stopIfTrue="1">
      <formula>L3="No"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  <col width="20" customWidth="1" min="5" max="5"/>
    <col width="18" customWidth="1" min="6" max="6"/>
    <col width="18" customWidth="1" min="7" max="7"/>
    <col width="18" customWidth="1" min="8" max="8"/>
  </cols>
  <sheetData>
    <row r="1" ht="36" customHeight="1">
      <c r="A1" s="13" t="inlineStr">
        <is>
          <t>Small Benefit Exemption – Summary Dashboard 2026</t>
        </is>
      </c>
    </row>
    <row r="2"/>
    <row r="3" ht="22" customHeight="1">
      <c r="A3" s="14" t="inlineStr">
        <is>
          <t>KEY METRICS</t>
        </is>
      </c>
      <c r="B3" s="14" t="inlineStr">
        <is>
          <t>VALUE</t>
        </is>
      </c>
    </row>
    <row r="4" ht="20" customHeight="1">
      <c r="A4" s="15" t="inlineStr">
        <is>
          <t>Total Vouchers Issued</t>
        </is>
      </c>
      <c r="B4" s="16">
        <f>COUNTA('Voucher Log'!A3:A12)</f>
        <v/>
      </c>
    </row>
    <row r="5" ht="20" customHeight="1">
      <c r="A5" s="17" t="inlineStr">
        <is>
          <t>Total Value Issued (€)</t>
        </is>
      </c>
      <c r="B5" s="31">
        <f>SUM('Voucher Log'!I3:I12)</f>
        <v/>
      </c>
    </row>
    <row r="6" ht="20" customHeight="1">
      <c r="A6" s="15" t="inlineStr">
        <is>
          <t>No. of Employees Receiving Vouchers</t>
        </is>
      </c>
      <c r="B6" s="16">
        <f>COUNTA('Voucher Log'!C3:C12)</f>
        <v/>
      </c>
    </row>
    <row r="7" ht="20" customHeight="1">
      <c r="A7" s="17" t="inlineStr">
        <is>
          <t>Average Voucher Value (€)</t>
        </is>
      </c>
      <c r="B7" s="31">
        <f>IFERROR(AVERAGE('Voucher Log'!I3:I12),0)</f>
        <v/>
      </c>
    </row>
    <row r="8" ht="20" customHeight="1">
      <c r="A8" s="15" t="inlineStr">
        <is>
          <t>Employees Over €1,000 Limit</t>
        </is>
      </c>
      <c r="B8" s="31">
        <f>COUNTIF('Voucher Log'!O3:O12,"No")</f>
        <v/>
      </c>
    </row>
    <row r="9" ht="20" customHeight="1">
      <c r="A9" s="17" t="inlineStr">
        <is>
          <t>Non-Qualifying Vouchers</t>
        </is>
      </c>
      <c r="B9" s="16">
        <f>COUNTIF('Voucher Log'!L3:L12,"No")</f>
        <v/>
      </c>
    </row>
    <row r="10"/>
    <row r="11" ht="22" customHeight="1">
      <c r="A11" s="14" t="inlineStr">
        <is>
          <t>EMPLOYEE SUMMARY</t>
        </is>
      </c>
      <c r="B11" s="19" t="n"/>
      <c r="C11" s="19" t="n"/>
      <c r="D11" s="19" t="n"/>
      <c r="E11" s="19" t="n"/>
    </row>
    <row r="12" ht="22" customHeight="1">
      <c r="A12" s="2" t="inlineStr">
        <is>
          <t>Employee Name</t>
        </is>
      </c>
      <c r="B12" s="2" t="inlineStr">
        <is>
          <t>Vouchers Issued</t>
        </is>
      </c>
      <c r="C12" s="2" t="inlineStr">
        <is>
          <t>Total Value (€)</t>
        </is>
      </c>
      <c r="D12" s="2" t="inlineStr">
        <is>
          <t>Within €1,000 Limit?</t>
        </is>
      </c>
    </row>
    <row r="13">
      <c r="A13" s="5" t="inlineStr">
        <is>
          <t>Aoife Murphy</t>
        </is>
      </c>
      <c r="B13" s="3">
        <f>COUNTIF('Voucher Log'!C3:C12,A13)</f>
        <v/>
      </c>
      <c r="C13" s="32">
        <f>IFERROR(SUMIF('Voucher Log'!C3:C12,A13,'Voucher Log'!I3:I12),0)</f>
        <v/>
      </c>
      <c r="D13" s="3">
        <f>IF(C13&lt;=1000,"Yes","No")</f>
        <v/>
      </c>
    </row>
    <row r="14">
      <c r="A14" s="10" t="inlineStr">
        <is>
          <t>Seán O'Connor</t>
        </is>
      </c>
      <c r="B14" s="8">
        <f>COUNTIF('Voucher Log'!C3:C12,A14)</f>
        <v/>
      </c>
      <c r="C14" s="33">
        <f>IFERROR(SUMIF('Voucher Log'!C3:C12,A14,'Voucher Log'!I3:I12),0)</f>
        <v/>
      </c>
      <c r="D14" s="8">
        <f>IF(C14&lt;=1000,"Yes","No")</f>
        <v/>
      </c>
    </row>
    <row r="15">
      <c r="A15" s="5" t="inlineStr">
        <is>
          <t>Niamh Byrne</t>
        </is>
      </c>
      <c r="B15" s="3">
        <f>COUNTIF('Voucher Log'!C3:C12,A15)</f>
        <v/>
      </c>
      <c r="C15" s="32">
        <f>IFERROR(SUMIF('Voucher Log'!C3:C12,A15,'Voucher Log'!I3:I12),0)</f>
        <v/>
      </c>
      <c r="D15" s="3">
        <f>IF(C15&lt;=1000,"Yes","No")</f>
        <v/>
      </c>
    </row>
    <row r="16">
      <c r="A16" s="10" t="inlineStr">
        <is>
          <t>Cian Walsh</t>
        </is>
      </c>
      <c r="B16" s="8">
        <f>COUNTIF('Voucher Log'!C3:C12,A16)</f>
        <v/>
      </c>
      <c r="C16" s="33">
        <f>IFERROR(SUMIF('Voucher Log'!C3:C12,A16,'Voucher Log'!I3:I12),0)</f>
        <v/>
      </c>
      <c r="D16" s="8">
        <f>IF(C16&lt;=1000,"Yes","No")</f>
        <v/>
      </c>
    </row>
    <row r="17">
      <c r="A17" s="5" t="inlineStr">
        <is>
          <t>Saoirse Kelly</t>
        </is>
      </c>
      <c r="B17" s="3">
        <f>COUNTIF('Voucher Log'!C3:C12,A17)</f>
        <v/>
      </c>
      <c r="C17" s="32">
        <f>IFERROR(SUMIF('Voucher Log'!C3:C12,A17,'Voucher Log'!I3:I12),0)</f>
        <v/>
      </c>
      <c r="D17" s="3">
        <f>IF(C17&lt;=1000,"Yes","No")</f>
        <v/>
      </c>
    </row>
    <row r="18">
      <c r="A18" s="10" t="inlineStr">
        <is>
          <t>Conor Ryan</t>
        </is>
      </c>
      <c r="B18" s="8">
        <f>COUNTIF('Voucher Log'!C3:C12,A18)</f>
        <v/>
      </c>
      <c r="C18" s="33">
        <f>IFERROR(SUMIF('Voucher Log'!C3:C12,A18,'Voucher Log'!I3:I12),0)</f>
        <v/>
      </c>
      <c r="D18" s="8">
        <f>IF(C18&lt;=1000,"Yes","No")</f>
        <v/>
      </c>
    </row>
    <row r="19">
      <c r="A19" s="5" t="inlineStr">
        <is>
          <t>Ciara O'Brien</t>
        </is>
      </c>
      <c r="B19" s="3">
        <f>COUNTIF('Voucher Log'!C3:C12,A19)</f>
        <v/>
      </c>
      <c r="C19" s="32">
        <f>IFERROR(SUMIF('Voucher Log'!C3:C12,A19,'Voucher Log'!I3:I12),0)</f>
        <v/>
      </c>
      <c r="D19" s="3">
        <f>IF(C19&lt;=1000,"Yes","No")</f>
        <v/>
      </c>
    </row>
    <row r="20">
      <c r="A20" s="10" t="inlineStr">
        <is>
          <t>Oisín McCarthy</t>
        </is>
      </c>
      <c r="B20" s="8">
        <f>COUNTIF('Voucher Log'!C3:C12,A20)</f>
        <v/>
      </c>
      <c r="C20" s="33">
        <f>IFERROR(SUMIF('Voucher Log'!C3:C12,A20,'Voucher Log'!I3:I12),0)</f>
        <v/>
      </c>
      <c r="D20" s="8">
        <f>IF(C20&lt;=1000,"Yes","No")</f>
        <v/>
      </c>
    </row>
    <row r="21">
      <c r="A21" s="5" t="inlineStr">
        <is>
          <t>Róisín Bennett</t>
        </is>
      </c>
      <c r="B21" s="3">
        <f>COUNTIF('Voucher Log'!C3:C12,A21)</f>
        <v/>
      </c>
      <c r="C21" s="32">
        <f>IFERROR(SUMIF('Voucher Log'!C3:C12,A21,'Voucher Log'!I3:I12),0)</f>
        <v/>
      </c>
      <c r="D21" s="3">
        <f>IF(C21&lt;=1000,"Yes","No")</f>
        <v/>
      </c>
    </row>
    <row r="22">
      <c r="A22" s="10" t="inlineStr">
        <is>
          <t>Liam Doyle</t>
        </is>
      </c>
      <c r="B22" s="8">
        <f>COUNTIF('Voucher Log'!C3:C12,A22)</f>
        <v/>
      </c>
      <c r="C22" s="33">
        <f>IFERROR(SUMIF('Voucher Log'!C3:C12,A22,'Voucher Log'!I3:I12),0)</f>
        <v/>
      </c>
      <c r="D22" s="8">
        <f>IF(C22&lt;=1000,"Yes","No")</f>
        <v/>
      </c>
    </row>
    <row r="23"/>
    <row r="24"/>
    <row r="25">
      <c r="A25" s="22" t="inlineStr">
        <is>
          <t>Voucher Type</t>
        </is>
      </c>
      <c r="B25" s="22" t="inlineStr">
        <is>
          <t>Count</t>
        </is>
      </c>
    </row>
    <row r="26">
      <c r="A26" t="inlineStr">
        <is>
          <t>Qualifying</t>
        </is>
      </c>
      <c r="B26">
        <f>COUNTIF('Voucher Log'!L3:L12,"Yes")</f>
        <v/>
      </c>
    </row>
    <row r="27">
      <c r="A27" t="inlineStr">
        <is>
          <t>Non-Qualifying</t>
        </is>
      </c>
      <c r="B27">
        <f>COUNTIF('Voucher Log'!L3:L12,"No")</f>
        <v/>
      </c>
    </row>
  </sheetData>
  <mergeCells count="1">
    <mergeCell ref="A1:J1"/>
  </mergeCells>
  <conditionalFormatting sqref="D13:D22">
    <cfRule type="expression" priority="1" dxfId="0" stopIfTrue="1">
      <formula>D13="Yes"</formula>
    </cfRule>
    <cfRule type="expression" priority="2" dxfId="1" stopIfTrue="1">
      <formula>D13="No"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 ht="36" customHeight="1">
      <c r="A1" s="23" t="inlineStr">
        <is>
          <t>Small Benefit Exemption Voucher Tracker – User Guide</t>
        </is>
      </c>
    </row>
    <row r="2"/>
    <row r="3" ht="60" customHeight="1">
      <c r="A3" s="24" t="inlineStr">
        <is>
          <t>WHAT IS THE SMALL BENEFIT EXEMPTION?</t>
        </is>
      </c>
      <c r="B3" s="25" t="inlineStr">
        <is>
          <t>Under Revenue rules, employers in Ireland may give employees up to €1,000 per year in non-cash vouchers or gifts free of tax, PRSI, and USC. As of 2026, up to 5 vouchers may count per employee per year, subject to the overall €1,000 ceiling. Cash or cash-equivalent payments do NOT qualify.</t>
        </is>
      </c>
    </row>
    <row r="4"/>
    <row r="5" ht="60" customHeight="1">
      <c r="A5" s="24" t="inlineStr">
        <is>
          <t>ANNUAL LIMIT</t>
        </is>
      </c>
      <c r="B5" s="25" t="inlineStr">
        <is>
          <t>The exemption limit is €1,000 per employee per tax year. If an employee receives vouchers totalling more than €1,000 in a year, the excess is liable to PAYE, PRSI, and USC through payroll. This tracker flags employees who have reached or exceeded the limit in column O ('Within €1,000 Limit?').</t>
        </is>
      </c>
    </row>
    <row r="6"/>
    <row r="7" ht="60" customHeight="1">
      <c r="A7" s="24" t="inlineStr">
        <is>
          <t>QUALIFYING VOUCHERS</t>
        </is>
      </c>
      <c r="B7" s="25" t="inlineStr">
        <is>
          <t>Only non-cash vouchers, gift cards, or retail vouchers that cannot be exchanged for cash are qualifying. Examples include: One4All gift cards, Sodexo meal vouchers, retail store vouchers. Cash equivalents, cheques, or items redeemable for cash must be marked as non-qualifying.</t>
        </is>
      </c>
    </row>
    <row r="8"/>
    <row r="9" ht="60" customHeight="1">
      <c r="A9" s="24" t="inlineStr">
        <is>
          <t>RECORD KEEPING</t>
        </is>
      </c>
      <c r="B9" s="25" t="inlineStr">
        <is>
          <t>Keep records of all vouchers issued for Revenue and payroll audit purposes. Retain voucher details, provider invoices, and employee acknowledgements for a minimum of 6 years. This workbook serves as an internal tracking tool and should be stored securely by the payroll or HR team.</t>
        </is>
      </c>
    </row>
    <row r="10"/>
    <row r="11" ht="108" customHeight="1">
      <c r="A11" s="24" t="inlineStr">
        <is>
          <t>HOW TO USE THIS WORKBOOK</t>
        </is>
      </c>
      <c r="B11" s="25" t="inlineStr">
        <is>
          <t>1. Open the 'Voucher Log' sheet and enter each voucher issued in a new row.
2. Enter the Issue Date, Employee Name, PPS Number, Department, Location, Voucher Type, Provider, and Value.
3. Columns K–O are formula-driven and will populate automatically.
4. Yellow-shaded cells are input fields. Do not overwrite formula columns.
5. Review the 'Summary Dashboard' for a compliance overview and charts.
6. Green = within limit; Red = limit reached or non-qualifying.</t>
        </is>
      </c>
    </row>
    <row r="12"/>
    <row r="13" ht="288" customHeight="1">
      <c r="A13" s="24" t="inlineStr">
        <is>
          <t>VOUCHER LOG COLUMNS</t>
        </is>
      </c>
      <c r="B13" s="25" t="inlineStr">
        <is>
          <t>A: Voucher ID – unique reference for each voucher issued.
B: Issue Date – date the voucher was given to the employee (DD/MM/YYYY).
C: Employee Name – full name of the recipient.
D: Employee PPS No. – for payroll records.
E: Department – employee's department.
F: Location – office or site location.
G: Voucher Type – e.g. Meal voucher, Gift card, Retail voucher, Cash equivalent.
H: Provider – issuing company (e.g. One4All, Sodexo).
I: Voucher Value (€) – face value of the voucher.
J: Benefit Category – purpose of the benefit.
K: Tax Year – auto-calculated from Issue Date.
L: Count Toward Annual Limit? – Yes if qualifying type, No if non-qualifying.
M: Annual Vouchers Issued – count of qualifying vouchers for this employee in the tax year.
N: Annual Value Issued (€) – total qualifying voucher value for this employee in the tax year.
O: Within €1,000 Limit? – Yes if total qualifying value ≤ €1,000, No if exceeded.
P: Notes – any additional information.</t>
        </is>
      </c>
    </row>
    <row r="14"/>
    <row r="15" ht="60" customHeight="1">
      <c r="A15" s="24" t="inlineStr">
        <is>
          <t>DISCLAIMER</t>
        </is>
      </c>
      <c r="B15" s="25" t="inlineStr">
        <is>
          <t>This workbook is provided for internal tracking purposes only and does not constitute tax or legal advice. Always consult your tax adviser or Revenue guidance for the most up-to-date rules on the Small Benefit Exemption. Revenue's guidance is available at www.revenue.ie.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2026-06-19T02:07:21Z</dcterms:created>
  <dcterms:modified xmlns:dcterms="http://purl.org/dc/terms/" xmlns:xsi="http://www.w3.org/2001/XMLSchema-instance" xsi:type="dcterms:W3CDTF">2026-06-19T02:07:21Z</dcterms:modified>
</cp:coreProperties>
</file>