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PCCC Claims"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DD/MM/YYYY"/>
    <numFmt numFmtId="165" formatCode="&quot;€&quot;#,##0.00"/>
    <numFmt numFmtId="166" formatCode="0.0%"/>
  </numFmts>
  <fonts count="7">
    <font>
      <name val="Calibri"/>
      <family val="2"/>
      <color theme="1"/>
      <sz val="11"/>
      <scheme val="minor"/>
    </font>
    <font>
      <name val="Calibri"/>
      <b val="1"/>
      <color rgb="000F766E"/>
      <sz val="16"/>
    </font>
    <font>
      <name val="Calibri"/>
      <i val="1"/>
      <color rgb="006B7280"/>
      <sz val="10"/>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4" fillId="4" borderId="1" applyAlignment="1" pivotButton="0" quotePrefix="0" xfId="0">
      <alignment horizontal="center" vertical="center" wrapText="1"/>
    </xf>
    <xf numFmtId="0" fontId="4" fillId="4" borderId="1" applyAlignment="1" pivotButton="0" quotePrefix="0" xfId="0">
      <alignment horizontal="left" vertical="center" wrapText="1"/>
    </xf>
    <xf numFmtId="164" fontId="4" fillId="4" borderId="1" applyAlignment="1" pivotButton="0" quotePrefix="0" xfId="0">
      <alignment horizontal="center" vertical="center" wrapText="1"/>
    </xf>
    <xf numFmtId="0" fontId="4" fillId="3" borderId="1" applyAlignment="1" pivotButton="0" quotePrefix="0" xfId="0">
      <alignment horizontal="center" vertical="center" wrapText="1"/>
    </xf>
    <xf numFmtId="165" fontId="4" fillId="3" borderId="1" applyAlignment="1" pivotButton="0" quotePrefix="0" xfId="0">
      <alignment horizontal="center" vertical="center" wrapText="1"/>
    </xf>
    <xf numFmtId="165"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5" borderId="1" applyAlignment="1" pivotButton="0" quotePrefix="0" xfId="0">
      <alignment horizontal="left" vertical="center" wrapText="1"/>
    </xf>
    <xf numFmtId="164" fontId="4" fillId="5" borderId="1" applyAlignment="1" pivotButton="0" quotePrefix="0" xfId="0">
      <alignment horizontal="center" vertical="center" wrapText="1"/>
    </xf>
    <xf numFmtId="165" fontId="4" fillId="5" borderId="1" applyAlignment="1" pivotButton="0" quotePrefix="0" xfId="0">
      <alignment horizontal="center" vertical="center" wrapText="1"/>
    </xf>
    <xf numFmtId="0" fontId="5" fillId="6" borderId="1" pivotButton="0" quotePrefix="0" xfId="0"/>
    <xf numFmtId="0" fontId="5" fillId="6" borderId="1" applyAlignment="1" pivotButton="0" quotePrefix="0" xfId="0">
      <alignment horizontal="left" vertical="center" wrapText="1"/>
    </xf>
    <xf numFmtId="165" fontId="6" fillId="6" borderId="1" pivotButton="0" quotePrefix="0" xfId="0"/>
    <xf numFmtId="0" fontId="1" fillId="0" borderId="0" pivotButton="0" quotePrefix="0" xfId="0"/>
    <xf numFmtId="0" fontId="3" fillId="6" borderId="1" applyAlignment="1" pivotButton="0" quotePrefix="0" xfId="0">
      <alignment horizontal="center" vertical="center" wrapText="1"/>
    </xf>
    <xf numFmtId="0" fontId="3" fillId="6" borderId="1" pivotButton="0" quotePrefix="0" xfId="0"/>
    <xf numFmtId="0" fontId="5" fillId="4" borderId="1" applyAlignment="1" pivotButton="0" quotePrefix="0" xfId="0">
      <alignment horizontal="center" vertical="center" wrapText="1"/>
    </xf>
    <xf numFmtId="0" fontId="4" fillId="0" borderId="1" pivotButton="0" quotePrefix="0" xfId="0"/>
    <xf numFmtId="165" fontId="4" fillId="0" borderId="1" pivotButton="0" quotePrefix="0" xfId="0"/>
    <xf numFmtId="0" fontId="5" fillId="5" borderId="1" applyAlignment="1" pivotButton="0" quotePrefix="0" xfId="0">
      <alignment horizontal="center" vertical="center" wrapText="1"/>
    </xf>
    <xf numFmtId="165" fontId="5" fillId="5" borderId="1" applyAlignment="1" pivotButton="0" quotePrefix="0" xfId="0">
      <alignment horizontal="center" vertical="center" wrapText="1"/>
    </xf>
    <xf numFmtId="165" fontId="5" fillId="4" borderId="1" applyAlignment="1" pivotButton="0" quotePrefix="0" xfId="0">
      <alignment horizontal="center" vertical="center" wrapText="1"/>
    </xf>
    <xf numFmtId="166" fontId="5" fillId="5" borderId="1" applyAlignment="1" pivotButton="0" quotePrefix="0" xfId="0">
      <alignment horizontal="center" vertical="center" wrapText="1"/>
    </xf>
    <xf numFmtId="0" fontId="5" fillId="5" borderId="1" applyAlignment="1" pivotButton="0" quotePrefix="0" xfId="0">
      <alignment horizontal="left" vertical="top" wrapText="1"/>
    </xf>
    <xf numFmtId="0" fontId="4" fillId="5" borderId="1" applyAlignment="1" pivotButton="0" quotePrefix="0" xfId="0">
      <alignment horizontal="left" vertical="top" wrapText="1"/>
    </xf>
    <xf numFmtId="0" fontId="5" fillId="4" borderId="1" applyAlignment="1" pivotButton="0" quotePrefix="0" xfId="0">
      <alignment horizontal="left" vertical="top" wrapText="1"/>
    </xf>
    <xf numFmtId="0" fontId="4" fillId="4" borderId="1" applyAlignment="1" pivotButton="0" quotePrefix="0" xfId="0">
      <alignment horizontal="left" vertical="top" wrapText="1"/>
    </xf>
  </cellXfs>
  <cellStyles count="1">
    <cellStyle name="Normal" xfId="0" builtinId="0" hidden="0"/>
  </cellStyles>
  <dxfs count="2">
    <dxf>
      <font>
        <name val="Calibri"/>
        <b val="1"/>
        <color rgb="0022C55E"/>
        <sz val="10"/>
      </font>
      <fill>
        <patternFill patternType="solid">
          <fgColor rgb="00DCFCE7"/>
        </patternFill>
      </fill>
    </dxf>
    <dxf>
      <font>
        <name val="Calibri"/>
        <b val="1"/>
        <color rgb="00DC2626"/>
        <sz val="10"/>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SPCCC Amount Awarded per Claimant</a:t>
            </a:r>
          </a:p>
        </rich>
      </tx>
    </title>
    <plotArea>
      <barChart>
        <barDir val="col"/>
        <grouping val="clustered"/>
        <ser>
          <idx val="0"/>
          <order val="0"/>
          <tx>
            <strRef>
              <f>'Dashboard'!E3</f>
            </strRef>
          </tx>
          <spPr>
            <a:solidFill xmlns:a="http://schemas.openxmlformats.org/drawingml/2006/main">
              <a:srgbClr val="0F766E"/>
            </a:solidFill>
            <a:ln xmlns:a="http://schemas.openxmlformats.org/drawingml/2006/main">
              <a:prstDash val="solid"/>
            </a:ln>
          </spPr>
          <cat>
            <numRef>
              <f>'Dashboard'!$D$4:$D$13</f>
            </numRef>
          </cat>
          <val>
            <numRef>
              <f>'Dashboard'!$E$4:$E$13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Claimant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 Amount</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Eligibility Breakdown</a:t>
            </a:r>
          </a:p>
        </rich>
      </tx>
    </title>
    <plotArea>
      <pieChart>
        <varyColors val="1"/>
        <ser>
          <idx val="0"/>
          <order val="0"/>
          <tx>
            <strRef>
              <f>'Dashboard'!H3</f>
            </strRef>
          </tx>
          <spPr>
            <a:ln xmlns:a="http://schemas.openxmlformats.org/drawingml/2006/main">
              <a:prstDash val="solid"/>
            </a:ln>
          </spPr>
          <cat>
            <numRef>
              <f>'Dashboard'!$G$4:$G$5</f>
            </numRef>
          </cat>
          <val>
            <numRef>
              <f>'Dashboard'!$H$4:$H$5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13</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30</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4"/>
  <sheetViews>
    <sheetView workbookViewId="0">
      <pane ySplit="3" topLeftCell="A4" activePane="bottomLeft" state="frozen"/>
      <selection pane="bottomLeft" activeCell="A1" sqref="A1"/>
    </sheetView>
  </sheetViews>
  <sheetFormatPr baseColWidth="8" defaultRowHeight="15"/>
  <cols>
    <col width="6" customWidth="1" min="1" max="1"/>
    <col width="18" customWidth="1" min="2" max="2"/>
    <col width="13" customWidth="1" min="3" max="3"/>
    <col width="12" customWidth="1" min="4" max="4"/>
    <col width="18" customWidth="1" min="5" max="5"/>
    <col width="15" customWidth="1" min="6" max="6"/>
    <col width="10" customWidth="1" min="7" max="7"/>
    <col width="14" customWidth="1" min="8" max="8"/>
    <col width="12" customWidth="1" min="9" max="9"/>
    <col width="15" customWidth="1" min="10" max="10"/>
    <col width="13" customWidth="1" min="11" max="11"/>
    <col width="15" customWidth="1" min="12" max="12"/>
    <col width="16" customWidth="1" min="13" max="13"/>
    <col width="16" customWidth="1" min="14" max="14"/>
    <col width="16" customWidth="1" min="15" max="15"/>
  </cols>
  <sheetData>
    <row r="1" ht="24" customHeight="1">
      <c r="A1" s="1" t="inlineStr">
        <is>
          <t>Single Person Child Carer Credit (SPCCC) - Claims Register</t>
        </is>
      </c>
    </row>
    <row r="2">
      <c r="A2" s="2" t="inlineStr">
        <is>
          <t>Tax Year 2026 - Revenue.ie SPCCC value €1,750 | Increased Standard Rate Band €4,000</t>
        </is>
      </c>
    </row>
    <row r="3">
      <c r="A3" s="3" t="inlineStr">
        <is>
          <t>ID</t>
        </is>
      </c>
      <c r="B3" s="3" t="inlineStr">
        <is>
          <t>Claimant Name</t>
        </is>
      </c>
      <c r="C3" s="3" t="inlineStr">
        <is>
          <t>PPS Number</t>
        </is>
      </c>
      <c r="D3" s="3" t="inlineStr">
        <is>
          <t>County</t>
        </is>
      </c>
      <c r="E3" s="3" t="inlineStr">
        <is>
          <t>Qualifying Child Name</t>
        </is>
      </c>
      <c r="F3" s="3" t="inlineStr">
        <is>
          <t>Child Date of Birth</t>
        </is>
      </c>
      <c r="G3" s="3" t="inlineStr">
        <is>
          <t>Child Age</t>
        </is>
      </c>
      <c r="H3" s="3" t="inlineStr">
        <is>
          <t>In Full-Time Education?</t>
        </is>
      </c>
      <c r="I3" s="3" t="inlineStr">
        <is>
          <t>Primary Carer?</t>
        </is>
      </c>
      <c r="J3" s="3" t="inlineStr">
        <is>
          <t>Annual Income (€)</t>
        </is>
      </c>
      <c r="K3" s="3" t="inlineStr">
        <is>
          <t>Credit Claimed?</t>
        </is>
      </c>
      <c r="L3" s="3" t="inlineStr">
        <is>
          <t>SPCCC Amount (€)</t>
        </is>
      </c>
      <c r="M3" s="3" t="inlineStr">
        <is>
          <t>Increased Rate Band (€)</t>
        </is>
      </c>
      <c r="N3" s="3" t="inlineStr">
        <is>
          <t>Est. Tax Saving (€)</t>
        </is>
      </c>
      <c r="O3" s="3" t="inlineStr">
        <is>
          <t>Eligibility Status</t>
        </is>
      </c>
    </row>
    <row r="4">
      <c r="A4" s="4" t="n">
        <v>1</v>
      </c>
      <c r="B4" s="5" t="inlineStr">
        <is>
          <t>Aoife Byrne</t>
        </is>
      </c>
      <c r="C4" s="4" t="inlineStr">
        <is>
          <t>1234567TA</t>
        </is>
      </c>
      <c r="D4" s="4" t="inlineStr">
        <is>
          <t>Dublin</t>
        </is>
      </c>
      <c r="E4" s="5" t="inlineStr">
        <is>
          <t>Cian Byrne</t>
        </is>
      </c>
      <c r="F4" s="6" t="inlineStr">
        <is>
          <t>12/03/2015</t>
        </is>
      </c>
      <c r="G4" s="4">
        <f>IFERROR(DATEDIF(F4,TODAY(),"Y"),0)</f>
        <v/>
      </c>
      <c r="H4" s="7" t="inlineStr">
        <is>
          <t>Yes</t>
        </is>
      </c>
      <c r="I4" s="7" t="inlineStr">
        <is>
          <t>Yes</t>
        </is>
      </c>
      <c r="J4" s="8" t="n">
        <v>42500</v>
      </c>
      <c r="K4" s="7" t="inlineStr">
        <is>
          <t>Yes</t>
        </is>
      </c>
      <c r="L4" s="9">
        <f>IF(AND(K4="Yes",O4="Eligible"),1750,0)</f>
        <v/>
      </c>
      <c r="M4" s="9">
        <f>IF(L4&gt;0,4000,0)</f>
        <v/>
      </c>
      <c r="N4" s="9">
        <f>L4+(M4*0.2)</f>
        <v/>
      </c>
      <c r="O4" s="4">
        <f>IF(AND(I4="Yes",OR(G4&lt;18,AND(G4&gt;=18,H4="Yes"))),"Eligible","Not Eligible")</f>
        <v/>
      </c>
    </row>
    <row r="5">
      <c r="A5" s="10" t="n">
        <v>2</v>
      </c>
      <c r="B5" s="11" t="inlineStr">
        <is>
          <t>Seán Ó Riain</t>
        </is>
      </c>
      <c r="C5" s="10" t="inlineStr">
        <is>
          <t>2345671TB</t>
        </is>
      </c>
      <c r="D5" s="10" t="inlineStr">
        <is>
          <t>Cork</t>
        </is>
      </c>
      <c r="E5" s="11" t="inlineStr">
        <is>
          <t>Niamh Ó Riain</t>
        </is>
      </c>
      <c r="F5" s="12" t="inlineStr">
        <is>
          <t>05/09/2012</t>
        </is>
      </c>
      <c r="G5" s="10">
        <f>IFERROR(DATEDIF(F5,TODAY(),"Y"),0)</f>
        <v/>
      </c>
      <c r="H5" s="7" t="inlineStr">
        <is>
          <t>No</t>
        </is>
      </c>
      <c r="I5" s="7" t="inlineStr">
        <is>
          <t>Yes</t>
        </is>
      </c>
      <c r="J5" s="8" t="n">
        <v>38900</v>
      </c>
      <c r="K5" s="7" t="inlineStr">
        <is>
          <t>Yes</t>
        </is>
      </c>
      <c r="L5" s="13">
        <f>IF(AND(K5="Yes",O5="Eligible"),1750,0)</f>
        <v/>
      </c>
      <c r="M5" s="13">
        <f>IF(L5&gt;0,4000,0)</f>
        <v/>
      </c>
      <c r="N5" s="13">
        <f>L5+(M5*0.2)</f>
        <v/>
      </c>
      <c r="O5" s="10">
        <f>IF(AND(I5="Yes",OR(G5&lt;18,AND(G5&gt;=18,H5="Yes"))),"Eligible","Not Eligible")</f>
        <v/>
      </c>
    </row>
    <row r="6">
      <c r="A6" s="4" t="n">
        <v>3</v>
      </c>
      <c r="B6" s="5" t="inlineStr">
        <is>
          <t>Niamh Walsh</t>
        </is>
      </c>
      <c r="C6" s="4" t="inlineStr">
        <is>
          <t>3456712TC</t>
        </is>
      </c>
      <c r="D6" s="4" t="inlineStr">
        <is>
          <t>Galway</t>
        </is>
      </c>
      <c r="E6" s="5" t="inlineStr">
        <is>
          <t>Saoirse Walsh</t>
        </is>
      </c>
      <c r="F6" s="6" t="inlineStr">
        <is>
          <t>21/11/2019</t>
        </is>
      </c>
      <c r="G6" s="4">
        <f>IFERROR(DATEDIF(F6,TODAY(),"Y"),0)</f>
        <v/>
      </c>
      <c r="H6" s="7" t="inlineStr">
        <is>
          <t>No</t>
        </is>
      </c>
      <c r="I6" s="7" t="inlineStr">
        <is>
          <t>Yes</t>
        </is>
      </c>
      <c r="J6" s="8" t="n">
        <v>31200</v>
      </c>
      <c r="K6" s="7" t="inlineStr">
        <is>
          <t>Yes</t>
        </is>
      </c>
      <c r="L6" s="9">
        <f>IF(AND(K6="Yes",O6="Eligible"),1750,0)</f>
        <v/>
      </c>
      <c r="M6" s="9">
        <f>IF(L6&gt;0,4000,0)</f>
        <v/>
      </c>
      <c r="N6" s="9">
        <f>L6+(M6*0.2)</f>
        <v/>
      </c>
      <c r="O6" s="4">
        <f>IF(AND(I6="Yes",OR(G6&lt;18,AND(G6&gt;=18,H6="Yes"))),"Eligible","Not Eligible")</f>
        <v/>
      </c>
    </row>
    <row r="7">
      <c r="A7" s="10" t="n">
        <v>4</v>
      </c>
      <c r="B7" s="11" t="inlineStr">
        <is>
          <t>Cian Murphy</t>
        </is>
      </c>
      <c r="C7" s="10" t="inlineStr">
        <is>
          <t>4567123TD</t>
        </is>
      </c>
      <c r="D7" s="10" t="inlineStr">
        <is>
          <t>Limerick</t>
        </is>
      </c>
      <c r="E7" s="11" t="inlineStr">
        <is>
          <t>Conor Murphy</t>
        </is>
      </c>
      <c r="F7" s="12" t="inlineStr">
        <is>
          <t>14/06/2008</t>
        </is>
      </c>
      <c r="G7" s="10">
        <f>IFERROR(DATEDIF(F7,TODAY(),"Y"),0)</f>
        <v/>
      </c>
      <c r="H7" s="7" t="inlineStr">
        <is>
          <t>Yes</t>
        </is>
      </c>
      <c r="I7" s="7" t="inlineStr">
        <is>
          <t>No</t>
        </is>
      </c>
      <c r="J7" s="8" t="n">
        <v>47600</v>
      </c>
      <c r="K7" s="7" t="inlineStr">
        <is>
          <t>No</t>
        </is>
      </c>
      <c r="L7" s="13">
        <f>IF(AND(K7="Yes",O7="Eligible"),1750,0)</f>
        <v/>
      </c>
      <c r="M7" s="13">
        <f>IF(L7&gt;0,4000,0)</f>
        <v/>
      </c>
      <c r="N7" s="13">
        <f>L7+(M7*0.2)</f>
        <v/>
      </c>
      <c r="O7" s="10">
        <f>IF(AND(I7="Yes",OR(G7&lt;18,AND(G7&gt;=18,H7="Yes"))),"Eligible","Not Eligible")</f>
        <v/>
      </c>
    </row>
    <row r="8">
      <c r="A8" s="4" t="n">
        <v>5</v>
      </c>
      <c r="B8" s="5" t="inlineStr">
        <is>
          <t>Saoirse Kelly</t>
        </is>
      </c>
      <c r="C8" s="4" t="inlineStr">
        <is>
          <t>5671234TE</t>
        </is>
      </c>
      <c r="D8" s="4" t="inlineStr">
        <is>
          <t>Waterford</t>
        </is>
      </c>
      <c r="E8" s="5" t="inlineStr">
        <is>
          <t>Aoife Kelly</t>
        </is>
      </c>
      <c r="F8" s="6" t="inlineStr">
        <is>
          <t>02/01/2017</t>
        </is>
      </c>
      <c r="G8" s="4">
        <f>IFERROR(DATEDIF(F8,TODAY(),"Y"),0)</f>
        <v/>
      </c>
      <c r="H8" s="7" t="inlineStr">
        <is>
          <t>No</t>
        </is>
      </c>
      <c r="I8" s="7" t="inlineStr">
        <is>
          <t>Yes</t>
        </is>
      </c>
      <c r="J8" s="8" t="n">
        <v>29800</v>
      </c>
      <c r="K8" s="7" t="inlineStr">
        <is>
          <t>Yes</t>
        </is>
      </c>
      <c r="L8" s="9">
        <f>IF(AND(K8="Yes",O8="Eligible"),1750,0)</f>
        <v/>
      </c>
      <c r="M8" s="9">
        <f>IF(L8&gt;0,4000,0)</f>
        <v/>
      </c>
      <c r="N8" s="9">
        <f>L8+(M8*0.2)</f>
        <v/>
      </c>
      <c r="O8" s="4">
        <f>IF(AND(I8="Yes",OR(G8&lt;18,AND(G8&gt;=18,H8="Yes"))),"Eligible","Not Eligible")</f>
        <v/>
      </c>
    </row>
    <row r="9">
      <c r="A9" s="10" t="n">
        <v>6</v>
      </c>
      <c r="B9" s="11" t="inlineStr">
        <is>
          <t>Conor Doyle</t>
        </is>
      </c>
      <c r="C9" s="10" t="inlineStr">
        <is>
          <t>6712345TF</t>
        </is>
      </c>
      <c r="D9" s="10" t="inlineStr">
        <is>
          <t>Kilkenny</t>
        </is>
      </c>
      <c r="E9" s="11" t="inlineStr">
        <is>
          <t>Seán Doyle</t>
        </is>
      </c>
      <c r="F9" s="12" t="inlineStr">
        <is>
          <t>18/08/2006</t>
        </is>
      </c>
      <c r="G9" s="10">
        <f>IFERROR(DATEDIF(F9,TODAY(),"Y"),0)</f>
        <v/>
      </c>
      <c r="H9" s="7" t="inlineStr">
        <is>
          <t>Yes</t>
        </is>
      </c>
      <c r="I9" s="7" t="inlineStr">
        <is>
          <t>Yes</t>
        </is>
      </c>
      <c r="J9" s="8" t="n">
        <v>51200</v>
      </c>
      <c r="K9" s="7" t="inlineStr">
        <is>
          <t>Yes</t>
        </is>
      </c>
      <c r="L9" s="13">
        <f>IF(AND(K9="Yes",O9="Eligible"),1750,0)</f>
        <v/>
      </c>
      <c r="M9" s="13">
        <f>IF(L9&gt;0,4000,0)</f>
        <v/>
      </c>
      <c r="N9" s="13">
        <f>L9+(M9*0.2)</f>
        <v/>
      </c>
      <c r="O9" s="10">
        <f>IF(AND(I9="Yes",OR(G9&lt;18,AND(G9&gt;=18,H9="Yes"))),"Eligible","Not Eligible")</f>
        <v/>
      </c>
    </row>
    <row r="10">
      <c r="A10" s="4" t="n">
        <v>7</v>
      </c>
      <c r="B10" s="5" t="inlineStr">
        <is>
          <t>Emer Ryan</t>
        </is>
      </c>
      <c r="C10" s="4" t="inlineStr">
        <is>
          <t>7123456TG</t>
        </is>
      </c>
      <c r="D10" s="4" t="inlineStr">
        <is>
          <t>Wexford</t>
        </is>
      </c>
      <c r="E10" s="5" t="inlineStr">
        <is>
          <t>Cara Ryan</t>
        </is>
      </c>
      <c r="F10" s="6" t="inlineStr">
        <is>
          <t>09/04/2020</t>
        </is>
      </c>
      <c r="G10" s="4">
        <f>IFERROR(DATEDIF(F10,TODAY(),"Y"),0)</f>
        <v/>
      </c>
      <c r="H10" s="7" t="inlineStr">
        <is>
          <t>No</t>
        </is>
      </c>
      <c r="I10" s="7" t="inlineStr">
        <is>
          <t>Yes</t>
        </is>
      </c>
      <c r="J10" s="8" t="n">
        <v>27400</v>
      </c>
      <c r="K10" s="7" t="inlineStr">
        <is>
          <t>No</t>
        </is>
      </c>
      <c r="L10" s="9">
        <f>IF(AND(K10="Yes",O10="Eligible"),1750,0)</f>
        <v/>
      </c>
      <c r="M10" s="9">
        <f>IF(L10&gt;0,4000,0)</f>
        <v/>
      </c>
      <c r="N10" s="9">
        <f>L10+(M10*0.2)</f>
        <v/>
      </c>
      <c r="O10" s="4">
        <f>IF(AND(I10="Yes",OR(G10&lt;18,AND(G10&gt;=18,H10="Yes"))),"Eligible","Not Eligible")</f>
        <v/>
      </c>
    </row>
    <row r="11">
      <c r="A11" s="10" t="n">
        <v>8</v>
      </c>
      <c r="B11" s="11" t="inlineStr">
        <is>
          <t>Darragh Clarke</t>
        </is>
      </c>
      <c r="C11" s="10" t="inlineStr">
        <is>
          <t>8234567TH</t>
        </is>
      </c>
      <c r="D11" s="10" t="inlineStr">
        <is>
          <t>Clare</t>
        </is>
      </c>
      <c r="E11" s="11" t="inlineStr">
        <is>
          <t>Rian Clarke</t>
        </is>
      </c>
      <c r="F11" s="12" t="inlineStr">
        <is>
          <t>27/02/2010</t>
        </is>
      </c>
      <c r="G11" s="10">
        <f>IFERROR(DATEDIF(F11,TODAY(),"Y"),0)</f>
        <v/>
      </c>
      <c r="H11" s="7" t="inlineStr">
        <is>
          <t>No</t>
        </is>
      </c>
      <c r="I11" s="7" t="inlineStr">
        <is>
          <t>Yes</t>
        </is>
      </c>
      <c r="J11" s="8" t="n">
        <v>35600</v>
      </c>
      <c r="K11" s="7" t="inlineStr">
        <is>
          <t>Yes</t>
        </is>
      </c>
      <c r="L11" s="13">
        <f>IF(AND(K11="Yes",O11="Eligible"),1750,0)</f>
        <v/>
      </c>
      <c r="M11" s="13">
        <f>IF(L11&gt;0,4000,0)</f>
        <v/>
      </c>
      <c r="N11" s="13">
        <f>L11+(M11*0.2)</f>
        <v/>
      </c>
      <c r="O11" s="10">
        <f>IF(AND(I11="Yes",OR(G11&lt;18,AND(G11&gt;=18,H11="Yes"))),"Eligible","Not Eligible")</f>
        <v/>
      </c>
    </row>
    <row r="12">
      <c r="A12" s="4" t="n">
        <v>9</v>
      </c>
      <c r="B12" s="5" t="inlineStr">
        <is>
          <t>Ciara Nolan</t>
        </is>
      </c>
      <c r="C12" s="4" t="inlineStr">
        <is>
          <t>9345678TI</t>
        </is>
      </c>
      <c r="D12" s="4" t="inlineStr">
        <is>
          <t>Mayo</t>
        </is>
      </c>
      <c r="E12" s="5" t="inlineStr">
        <is>
          <t>Éabha Nolan</t>
        </is>
      </c>
      <c r="F12" s="6" t="inlineStr">
        <is>
          <t>13/07/2013</t>
        </is>
      </c>
      <c r="G12" s="4">
        <f>IFERROR(DATEDIF(F12,TODAY(),"Y"),0)</f>
        <v/>
      </c>
      <c r="H12" s="7" t="inlineStr">
        <is>
          <t>No</t>
        </is>
      </c>
      <c r="I12" s="7" t="inlineStr">
        <is>
          <t>No</t>
        </is>
      </c>
      <c r="J12" s="8" t="n">
        <v>40100</v>
      </c>
      <c r="K12" s="7" t="inlineStr">
        <is>
          <t>No</t>
        </is>
      </c>
      <c r="L12" s="9">
        <f>IF(AND(K12="Yes",O12="Eligible"),1750,0)</f>
        <v/>
      </c>
      <c r="M12" s="9">
        <f>IF(L12&gt;0,4000,0)</f>
        <v/>
      </c>
      <c r="N12" s="9">
        <f>L12+(M12*0.2)</f>
        <v/>
      </c>
      <c r="O12" s="4">
        <f>IF(AND(I12="Yes",OR(G12&lt;18,AND(G12&gt;=18,H12="Yes"))),"Eligible","Not Eligible")</f>
        <v/>
      </c>
    </row>
    <row r="13">
      <c r="A13" s="10" t="n">
        <v>10</v>
      </c>
      <c r="B13" s="11" t="inlineStr">
        <is>
          <t>Fionn Brennan</t>
        </is>
      </c>
      <c r="C13" s="10" t="inlineStr">
        <is>
          <t>1456789TJ</t>
        </is>
      </c>
      <c r="D13" s="10" t="inlineStr">
        <is>
          <t>Donegal</t>
        </is>
      </c>
      <c r="E13" s="11" t="inlineStr">
        <is>
          <t>Tadhg Brennan</t>
        </is>
      </c>
      <c r="F13" s="12" t="inlineStr">
        <is>
          <t>30/12/2021</t>
        </is>
      </c>
      <c r="G13" s="10">
        <f>IFERROR(DATEDIF(F13,TODAY(),"Y"),0)</f>
        <v/>
      </c>
      <c r="H13" s="7" t="inlineStr">
        <is>
          <t>No</t>
        </is>
      </c>
      <c r="I13" s="7" t="inlineStr">
        <is>
          <t>Yes</t>
        </is>
      </c>
      <c r="J13" s="8" t="n">
        <v>33300</v>
      </c>
      <c r="K13" s="7" t="inlineStr">
        <is>
          <t>Yes</t>
        </is>
      </c>
      <c r="L13" s="13">
        <f>IF(AND(K13="Yes",O13="Eligible"),1750,0)</f>
        <v/>
      </c>
      <c r="M13" s="13">
        <f>IF(L13&gt;0,4000,0)</f>
        <v/>
      </c>
      <c r="N13" s="13">
        <f>L13+(M13*0.2)</f>
        <v/>
      </c>
      <c r="O13" s="10">
        <f>IF(AND(I13="Yes",OR(G13&lt;18,AND(G13&gt;=18,H13="Yes"))),"Eligible","Not Eligible")</f>
        <v/>
      </c>
    </row>
    <row r="14">
      <c r="A14" s="14" t="n"/>
      <c r="B14" s="15" t="inlineStr">
        <is>
          <t>TOTALS / AVERAGES</t>
        </is>
      </c>
      <c r="C14" s="14" t="n"/>
      <c r="D14" s="14" t="n"/>
      <c r="E14" s="14" t="n"/>
      <c r="F14" s="14" t="n"/>
      <c r="G14" s="14" t="n"/>
      <c r="H14" s="14" t="n"/>
      <c r="I14" s="14" t="n"/>
      <c r="J14" s="16">
        <f>AVERAGE(J4:J13)</f>
        <v/>
      </c>
      <c r="K14" s="14" t="n"/>
      <c r="L14" s="16">
        <f>SUM(L4:L13)</f>
        <v/>
      </c>
      <c r="M14" s="16">
        <f>SUM(M4:M13)</f>
        <v/>
      </c>
      <c r="N14" s="16">
        <f>SUM(N4:N13)</f>
        <v/>
      </c>
      <c r="O14" s="14">
        <f>COUNTIF(O4:O13,"Eligible")&amp;" Eligible"</f>
        <v/>
      </c>
    </row>
  </sheetData>
  <mergeCells count="2">
    <mergeCell ref="A1:O1"/>
    <mergeCell ref="A2:O2"/>
  </mergeCells>
  <conditionalFormatting sqref="O4:O13">
    <cfRule type="expression" priority="1" dxfId="0" stopIfTrue="1">
      <formula>O4="Eligible"</formula>
    </cfRule>
    <cfRule type="expression" priority="2" dxfId="1" stopIfTrue="1">
      <formula>O4="Not Eligible"</formula>
    </cfRule>
  </conditionalFormatting>
  <dataValidations count="2">
    <dataValidation sqref="H4:I13 K4:K13" showErrorMessage="1" showInputMessage="1" allowBlank="1" type="list">
      <formula1>"Yes,No"</formula1>
    </dataValidation>
    <dataValidation sqref="D4:D13" showErrorMessage="1" showInputMessage="1" allowBlank="1" type="list">
      <formula1>"Dublin,Cork,Galway,Limerick,Waterford,Kilkenny,Wexford,Clare,Mayo,Donegal"</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cols>
    <col width="32" customWidth="1" min="1" max="1"/>
    <col width="18" customWidth="1" min="2" max="2"/>
    <col width="14" customWidth="1" min="3" max="3"/>
    <col width="14" customWidth="1" min="4" max="4"/>
    <col width="14" customWidth="1" min="5" max="5"/>
    <col width="14" customWidth="1" min="6" max="6"/>
    <col width="14" customWidth="1" min="7" max="7"/>
  </cols>
  <sheetData>
    <row r="1">
      <c r="A1" s="17" t="inlineStr">
        <is>
          <t>SPCCC Dashboard - Summary of Claims</t>
        </is>
      </c>
    </row>
    <row r="2"/>
    <row r="3">
      <c r="A3" s="3" t="inlineStr">
        <is>
          <t>Key Metric</t>
        </is>
      </c>
      <c r="B3" s="3" t="inlineStr">
        <is>
          <t>Value</t>
        </is>
      </c>
      <c r="D3" s="18" t="inlineStr">
        <is>
          <t>Claimant</t>
        </is>
      </c>
      <c r="E3" s="18" t="inlineStr">
        <is>
          <t>SPCCC Amount (€)</t>
        </is>
      </c>
      <c r="G3" s="19" t="inlineStr">
        <is>
          <t>Status</t>
        </is>
      </c>
      <c r="H3" s="19" t="inlineStr">
        <is>
          <t>Count</t>
        </is>
      </c>
    </row>
    <row r="4">
      <c r="A4" s="5" t="inlineStr">
        <is>
          <t>Total Claimants</t>
        </is>
      </c>
      <c r="B4" s="20">
        <f>COUNTA('SPCCC Claims'!B4:B13)</f>
        <v/>
      </c>
      <c r="D4" s="21">
        <f>'SPCCC Claims'!B4</f>
        <v/>
      </c>
      <c r="E4" s="22">
        <f>'SPCCC Claims'!L4</f>
        <v/>
      </c>
      <c r="G4" s="21" t="inlineStr">
        <is>
          <t>Eligible</t>
        </is>
      </c>
      <c r="H4" s="21">
        <f>COUNTIF('SPCCC Claims'!O4:O13,"Eligible")</f>
        <v/>
      </c>
    </row>
    <row r="5">
      <c r="A5" s="11" t="inlineStr">
        <is>
          <t>Total Eligible Claimants</t>
        </is>
      </c>
      <c r="B5" s="23">
        <f>COUNTIF('SPCCC Claims'!O4:O13,"Eligible")</f>
        <v/>
      </c>
      <c r="D5" s="21">
        <f>'SPCCC Claims'!B5</f>
        <v/>
      </c>
      <c r="E5" s="22">
        <f>'SPCCC Claims'!L5</f>
        <v/>
      </c>
      <c r="G5" s="21" t="inlineStr">
        <is>
          <t>Not Eligible</t>
        </is>
      </c>
      <c r="H5" s="21">
        <f>COUNTIF('SPCCC Claims'!O4:O13,"Not Eligible")</f>
        <v/>
      </c>
    </row>
    <row r="6">
      <c r="A6" s="5" t="inlineStr">
        <is>
          <t>Total Not Eligible</t>
        </is>
      </c>
      <c r="B6" s="20">
        <f>COUNTIF('SPCCC Claims'!O4:O13,"Not Eligible")</f>
        <v/>
      </c>
      <c r="D6" s="21">
        <f>'SPCCC Claims'!B6</f>
        <v/>
      </c>
      <c r="E6" s="22">
        <f>'SPCCC Claims'!L6</f>
        <v/>
      </c>
    </row>
    <row r="7">
      <c r="A7" s="11" t="inlineStr">
        <is>
          <t>Total SPCCC Awarded (€)</t>
        </is>
      </c>
      <c r="B7" s="24">
        <f>SUM('SPCCC Claims'!L4:L13)</f>
        <v/>
      </c>
      <c r="D7" s="21">
        <f>'SPCCC Claims'!B7</f>
        <v/>
      </c>
      <c r="E7" s="22">
        <f>'SPCCC Claims'!L7</f>
        <v/>
      </c>
    </row>
    <row r="8">
      <c r="A8" s="5" t="inlineStr">
        <is>
          <t>Total Increased Rate Band (€)</t>
        </is>
      </c>
      <c r="B8" s="25">
        <f>SUM('SPCCC Claims'!M4:M13)</f>
        <v/>
      </c>
      <c r="D8" s="21">
        <f>'SPCCC Claims'!B8</f>
        <v/>
      </c>
      <c r="E8" s="22">
        <f>'SPCCC Claims'!L8</f>
        <v/>
      </c>
    </row>
    <row r="9">
      <c r="A9" s="11" t="inlineStr">
        <is>
          <t>Total Estimated Tax Saving (€)</t>
        </is>
      </c>
      <c r="B9" s="24">
        <f>SUM('SPCCC Claims'!N4:N13)</f>
        <v/>
      </c>
      <c r="D9" s="21">
        <f>'SPCCC Claims'!B9</f>
        <v/>
      </c>
      <c r="E9" s="22">
        <f>'SPCCC Claims'!L9</f>
        <v/>
      </c>
    </row>
    <row r="10">
      <c r="A10" s="5" t="inlineStr">
        <is>
          <t>Average Claimant Income (€)</t>
        </is>
      </c>
      <c r="B10" s="25">
        <f>AVERAGE('SPCCC Claims'!J4:J13)</f>
        <v/>
      </c>
      <c r="D10" s="21">
        <f>'SPCCC Claims'!B10</f>
        <v/>
      </c>
      <c r="E10" s="22">
        <f>'SPCCC Claims'!L10</f>
        <v/>
      </c>
    </row>
    <row r="11">
      <c r="A11" s="11" t="inlineStr">
        <is>
          <t>% Claimants Eligible</t>
        </is>
      </c>
      <c r="B11" s="26">
        <f>IFERROR(COUNTIF('SPCCC Claims'!O4:O13,"Eligible")/COUNTA('SPCCC Claims'!B4:B13),0)</f>
        <v/>
      </c>
      <c r="D11" s="21">
        <f>'SPCCC Claims'!B11</f>
        <v/>
      </c>
      <c r="E11" s="22">
        <f>'SPCCC Claims'!L11</f>
        <v/>
      </c>
    </row>
    <row r="12">
      <c r="D12" s="21">
        <f>'SPCCC Claims'!B12</f>
        <v/>
      </c>
      <c r="E12" s="22">
        <f>'SPCCC Claims'!L12</f>
        <v/>
      </c>
    </row>
    <row r="13">
      <c r="D13" s="21">
        <f>'SPCCC Claims'!B13</f>
        <v/>
      </c>
      <c r="E13" s="22">
        <f>'SPCCC Claims'!L13</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28" customWidth="1" min="1" max="1"/>
    <col width="90" customWidth="1" min="2" max="2"/>
  </cols>
  <sheetData>
    <row r="1">
      <c r="A1" s="17" t="inlineStr">
        <is>
          <t>Instructions - SPCCC Template</t>
        </is>
      </c>
    </row>
    <row r="2"/>
    <row r="3" ht="45" customHeight="1">
      <c r="A3" s="27" t="inlineStr">
        <is>
          <t>Purpose</t>
        </is>
      </c>
      <c r="B3" s="28" t="inlineStr">
        <is>
          <t>This workbook helps you track and estimate Single Person Child Carer Credit (SPCCC) claims for the 2026 tax year, in line with Revenue.ie guidance. The SPCCC is a tax credit of €1,750 available to a single person who has a qualifying child residing with them for the greater part of the tax year, plus an increased standard rate band of €4,000.</t>
        </is>
      </c>
    </row>
    <row r="4" ht="45" customHeight="1">
      <c r="A4" s="29" t="inlineStr">
        <is>
          <t>SPCCC Claims Sheet</t>
        </is>
      </c>
      <c r="B4" s="30" t="inlineStr">
        <is>
          <t>Enter claimant details in columns A-K (yellow cells are editable). Child Age, Eligibility Status, SPCCC Amount, Increased Rate Band and Estimated Tax Saving are calculated automatically using formulas - do not overtype these.</t>
        </is>
      </c>
    </row>
    <row r="5" ht="45" customHeight="1">
      <c r="A5" s="27" t="inlineStr">
        <is>
          <t>Column: Child Age</t>
        </is>
      </c>
      <c r="B5" s="28" t="inlineStr">
        <is>
          <t>Automatically calculated from the Child Date of Birth using DATEDIF, compared to today's date.</t>
        </is>
      </c>
    </row>
    <row r="6" ht="45" customHeight="1">
      <c r="A6" s="29" t="inlineStr">
        <is>
          <t>Column: In Full-Time Education?</t>
        </is>
      </c>
      <c r="B6" s="30" t="inlineStr">
        <is>
          <t>Select Yes if the child is aged 18 or over and remains in full-time education, which extends SPCCC eligibility.</t>
        </is>
      </c>
    </row>
    <row r="7" ht="45" customHeight="1">
      <c r="A7" s="27" t="inlineStr">
        <is>
          <t>Column: Primary Carer?</t>
        </is>
      </c>
      <c r="B7" s="28" t="inlineStr">
        <is>
          <t>Select Yes only if the claimant is the primary carer of the qualifying child for the greater part of the year. Only one claimant per child may hold the SPCCC in a given tax year.</t>
        </is>
      </c>
    </row>
    <row r="8" ht="45" customHeight="1">
      <c r="A8" s="29" t="inlineStr">
        <is>
          <t>Column: Eligibility Status</t>
        </is>
      </c>
      <c r="B8" s="30" t="inlineStr">
        <is>
          <t>Automatically shows 'Eligible' when the claimant is the Primary Carer and the child is under 18, or 18+ and in full-time education. Otherwise shows 'Not Eligible'.</t>
        </is>
      </c>
    </row>
    <row r="9" ht="45" customHeight="1">
      <c r="A9" s="27" t="inlineStr">
        <is>
          <t>Column: Credit Claimed?</t>
        </is>
      </c>
      <c r="B9" s="28" t="inlineStr">
        <is>
          <t>Select Yes once the claimant has actually submitted the SPCCC claim to Revenue via myAccount or ROS.</t>
        </is>
      </c>
    </row>
    <row r="10" ht="45" customHeight="1">
      <c r="A10" s="29" t="inlineStr">
        <is>
          <t>Column: SPCCC Amount</t>
        </is>
      </c>
      <c r="B10" s="30" t="inlineStr">
        <is>
          <t>Automatically applies €1,750 where the credit has been claimed and the claimant is eligible, otherwise €0.</t>
        </is>
      </c>
    </row>
    <row r="11" ht="45" customHeight="1">
      <c r="A11" s="27" t="inlineStr">
        <is>
          <t>Column: Increased Rate Band</t>
        </is>
      </c>
      <c r="B11" s="28" t="inlineStr">
        <is>
          <t>Automatically applies the €4,000 increased standard rate band where SPCCC has been awarded.</t>
        </is>
      </c>
    </row>
    <row r="12" ht="45" customHeight="1">
      <c r="A12" s="29" t="inlineStr">
        <is>
          <t>Column: Estimated Tax Saving</t>
        </is>
      </c>
      <c r="B12" s="30" t="inlineStr">
        <is>
          <t>An estimate combining the direct credit value and the tax saved from the increased rate band, assuming a 20% marginal tax rate on the additional band. This is indicative only - actual saving depends on individual circumstances.</t>
        </is>
      </c>
    </row>
    <row r="13" ht="45" customHeight="1">
      <c r="A13" s="27" t="inlineStr">
        <is>
          <t>Dashboard Sheet</t>
        </is>
      </c>
      <c r="B13" s="28" t="inlineStr">
        <is>
          <t>Provides key totals (claimants, eligible/not eligible counts, total credit awarded, average income) plus a bar chart of SPCCC amounts per claimant and a pie chart of eligibility status. All figures update automatically from the SPCCC Claims sheet.</t>
        </is>
      </c>
    </row>
    <row r="14" ht="45" customHeight="1">
      <c r="A14" s="29" t="inlineStr">
        <is>
          <t>Disclaimer</t>
        </is>
      </c>
      <c r="B14" s="30" t="inlineStr">
        <is>
          <t>This template is for organisational and estimation purposes only and does not constitute tax advice. Always confirm eligibility and claim SPCCC directly with Revenue.ie or through a qualified tax adviser.</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2026-07-14T11:17:22Z</dcterms:created>
  <dcterms:modified xmlns:dcterms="http://purl.org/dc/terms/" xmlns:xsi="http://www.w3.org/2001/XMLSchema-instance" xsi:type="dcterms:W3CDTF">2026-07-14T11:17:22Z</dcterms:modified>
</cp:coreProperties>
</file>