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al Regist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Lists &amp; Guidance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€&quot;#,##0.00"/>
    <numFmt numFmtId="166" formatCode="0.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475569"/>
      <sz val="10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FFFFFF"/>
      <sz val="10"/>
    </font>
    <font>
      <name val="Aptos"/>
      <b val="1"/>
      <color rgb="0092400E"/>
      <sz val="10"/>
    </font>
  </fonts>
  <fills count="13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16A34A"/>
      </patternFill>
    </fill>
    <fill>
      <patternFill patternType="solid">
        <fgColor rgb="00DC2626"/>
      </patternFill>
    </fill>
    <fill>
      <patternFill patternType="solid">
        <fgColor rgb="00C8102E"/>
      </patternFill>
    </fill>
    <fill>
      <patternFill patternType="solid">
        <fgColor rgb="00F8FAFC"/>
      </patternFill>
    </fill>
    <fill>
      <patternFill patternType="solid">
        <fgColor rgb="0014B8A6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49" fontId="4" fillId="3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left" vertical="center" wrapText="1"/>
    </xf>
    <xf numFmtId="165" fontId="4" fillId="3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0" fontId="1" fillId="6" borderId="0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 wrapText="1"/>
    </xf>
    <xf numFmtId="0" fontId="1" fillId="7" borderId="1" applyAlignment="1" pivotButton="0" quotePrefix="0" xfId="0">
      <alignment horizontal="center" vertical="center" wrapText="1"/>
    </xf>
    <xf numFmtId="0" fontId="1" fillId="8" borderId="1" applyAlignment="1" pivotButton="0" quotePrefix="0" xfId="0">
      <alignment horizontal="center" vertical="center" wrapText="1"/>
    </xf>
    <xf numFmtId="165" fontId="1" fillId="8" borderId="1" applyAlignment="1" pivotButton="0" quotePrefix="0" xfId="0">
      <alignment horizontal="center" vertical="center" wrapText="1"/>
    </xf>
    <xf numFmtId="165" fontId="1" fillId="7" borderId="1" applyAlignment="1" pivotButton="0" quotePrefix="0" xfId="0">
      <alignment horizontal="center" vertical="center" wrapText="1"/>
    </xf>
    <xf numFmtId="166" fontId="1" fillId="7" borderId="1" applyAlignment="1" pivotButton="0" quotePrefix="0" xfId="0">
      <alignment horizontal="center" vertical="center" wrapText="1"/>
    </xf>
    <xf numFmtId="0" fontId="5" fillId="9" borderId="1" applyAlignment="1" pivotButton="0" quotePrefix="0" xfId="0">
      <alignment horizontal="center" vertical="center" wrapText="1"/>
    </xf>
    <xf numFmtId="0" fontId="4" fillId="10" borderId="1" applyAlignment="1" pivotButton="0" quotePrefix="0" xfId="0">
      <alignment horizontal="center" vertical="center" wrapText="1"/>
    </xf>
    <xf numFmtId="0" fontId="4" fillId="10" borderId="1" applyAlignment="1" pivotButton="0" quotePrefix="0" xfId="0">
      <alignment horizontal="left" vertical="center" wrapText="1"/>
    </xf>
    <xf numFmtId="165" fontId="4" fillId="1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11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0" fontId="3" fillId="9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6" fillId="12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92400E"/>
        <sz val="10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Books by Loan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'Dashboard'!B10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'Dashboard'!$A$11:$A$13</f>
            </numRef>
          </cat>
          <val>
            <numRef>
              <f>'Dashboard'!$B$11:$B$13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Outstanding Balance by Pupil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'Dashboard'!E10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'Dashboard'!$D$11:$D$120</f>
            </numRef>
          </cat>
          <val>
            <numRef>
              <f>'Dashboard'!$E$11:$E$120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Outstanding Balance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Pupil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Books by Subject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'Dashboard'!H10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'Dashboard'!$G$11:$G$15</f>
            </numRef>
          </cat>
          <val>
            <numRef>
              <f>'Dashboard'!$H$11:$H$15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Subject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Number of Books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6480000" cy="50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35</row>
      <rowOff>0</rowOff>
    </from>
    <ext cx="540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entalRegisterTable" displayName="RentalRegisterTable" ref="A3:W113" headerRowCount="1">
  <autoFilter ref="A3:W113"/>
  <tableColumns count="23">
    <tableColumn id="1" name="Loan ID"/>
    <tableColumn id="2" name="Pupil Name"/>
    <tableColumn id="3" name="Class/Year"/>
    <tableColumn id="4" name="School"/>
    <tableColumn id="5" name="Town/City"/>
    <tableColumn id="6" name="PPS/Student Reference"/>
    <tableColumn id="7" name="Book ISBN"/>
    <tableColumn id="8" name="Book Title"/>
    <tableColumn id="9" name="Subject"/>
    <tableColumn id="10" name="Book Type"/>
    <tableColumn id="11" name="Book Condition at Issue"/>
    <tableColumn id="12" name="Issue Date"/>
    <tableColumn id="13" name="Expected Return Date"/>
    <tableColumn id="14" name="Actual Return Date"/>
    <tableColumn id="15" name="Loan Status"/>
    <tableColumn id="16" name="Annual Rental Fee (€)"/>
    <tableColumn id="17" name="Deposit (€)"/>
    <tableColumn id="18" name="Damage/Loss Charge (€)"/>
    <tableColumn id="19" name="Amount Paid (€)"/>
    <tableColumn id="20" name="Outstanding Balance (€)"/>
    <tableColumn id="21" name="Return Condition"/>
    <tableColumn id="22" name="Notes"/>
    <tableColumn id="23" name="Payment %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4" customWidth="1" min="3" max="3"/>
    <col width="28" customWidth="1" min="4" max="4"/>
    <col width="15" customWidth="1" min="5" max="5"/>
    <col width="21" customWidth="1" min="6" max="6"/>
    <col width="17" customWidth="1" min="7" max="7"/>
    <col width="28" customWidth="1" min="8" max="8"/>
    <col width="16" customWidth="1" min="9" max="9"/>
    <col width="20" customWidth="1" min="10" max="10"/>
    <col width="23" customWidth="1" min="11" max="11"/>
    <col width="14" customWidth="1" min="12" max="12"/>
    <col width="20" customWidth="1" min="13" max="13"/>
    <col width="18" customWidth="1" min="14" max="14"/>
    <col width="14" customWidth="1" min="15" max="15"/>
    <col width="19" customWidth="1" min="16" max="16"/>
    <col width="13" customWidth="1" min="17" max="17"/>
    <col width="22" customWidth="1" min="18" max="18"/>
    <col width="16" customWidth="1" min="19" max="19"/>
    <col width="21" customWidth="1" min="20" max="20"/>
    <col width="18" customWidth="1" min="21" max="21"/>
    <col width="34" customWidth="1" min="22" max="22"/>
    <col width="12" customWidth="1" min="23" max="23"/>
  </cols>
  <sheetData>
    <row r="1" ht="28" customHeight="1">
      <c r="A1" s="1" t="inlineStr">
        <is>
          <t>School Book Rental Scheme Tracker — 2026 School Year</t>
        </is>
      </c>
    </row>
    <row r="2" ht="22" customHeight="1">
      <c r="A2" s="2" t="inlineStr">
        <is>
          <t>Record each book issued, payment received, condition and return details. Pale yellow cells are intended for user entry.</t>
        </is>
      </c>
    </row>
    <row r="3" ht="38" customHeight="1">
      <c r="A3" s="3" t="inlineStr">
        <is>
          <t>Loan ID</t>
        </is>
      </c>
      <c r="B3" s="3" t="inlineStr">
        <is>
          <t>Pupil Name</t>
        </is>
      </c>
      <c r="C3" s="3" t="inlineStr">
        <is>
          <t>Class/Year</t>
        </is>
      </c>
      <c r="D3" s="3" t="inlineStr">
        <is>
          <t>School</t>
        </is>
      </c>
      <c r="E3" s="3" t="inlineStr">
        <is>
          <t>Town/City</t>
        </is>
      </c>
      <c r="F3" s="3" t="inlineStr">
        <is>
          <t>PPS/Student Reference</t>
        </is>
      </c>
      <c r="G3" s="3" t="inlineStr">
        <is>
          <t>Book ISBN</t>
        </is>
      </c>
      <c r="H3" s="3" t="inlineStr">
        <is>
          <t>Book Title</t>
        </is>
      </c>
      <c r="I3" s="3" t="inlineStr">
        <is>
          <t>Subject</t>
        </is>
      </c>
      <c r="J3" s="3" t="inlineStr">
        <is>
          <t>Book Type</t>
        </is>
      </c>
      <c r="K3" s="3" t="inlineStr">
        <is>
          <t>Book Condition at Issue</t>
        </is>
      </c>
      <c r="L3" s="3" t="inlineStr">
        <is>
          <t>Issue Date</t>
        </is>
      </c>
      <c r="M3" s="3" t="inlineStr">
        <is>
          <t>Expected Return Date</t>
        </is>
      </c>
      <c r="N3" s="3" t="inlineStr">
        <is>
          <t>Actual Return Date</t>
        </is>
      </c>
      <c r="O3" s="3" t="inlineStr">
        <is>
          <t>Loan Status</t>
        </is>
      </c>
      <c r="P3" s="3" t="inlineStr">
        <is>
          <t>Annual Rental Fee (€)</t>
        </is>
      </c>
      <c r="Q3" s="3" t="inlineStr">
        <is>
          <t>Deposit (€)</t>
        </is>
      </c>
      <c r="R3" s="3" t="inlineStr">
        <is>
          <t>Damage/Loss Charge (€)</t>
        </is>
      </c>
      <c r="S3" s="3" t="inlineStr">
        <is>
          <t>Amount Paid (€)</t>
        </is>
      </c>
      <c r="T3" s="3" t="inlineStr">
        <is>
          <t>Outstanding Balance (€)</t>
        </is>
      </c>
      <c r="U3" s="3" t="inlineStr">
        <is>
          <t>Return Condition</t>
        </is>
      </c>
      <c r="V3" s="3" t="inlineStr">
        <is>
          <t>Notes</t>
        </is>
      </c>
      <c r="W3" s="3" t="inlineStr">
        <is>
          <t>Payment %</t>
        </is>
      </c>
    </row>
    <row r="4" ht="28" customHeight="1">
      <c r="A4" s="4" t="inlineStr">
        <is>
          <t>BR-2026-001</t>
        </is>
      </c>
      <c r="B4" s="5" t="inlineStr">
        <is>
          <t>Aoife Murphy</t>
        </is>
      </c>
      <c r="C4" s="4" t="inlineStr">
        <is>
          <t>6th Class</t>
        </is>
      </c>
      <c r="D4" s="5" t="inlineStr">
        <is>
          <t>St Brigid's National School</t>
        </is>
      </c>
      <c r="E4" s="5" t="inlineStr">
        <is>
          <t>Dublin</t>
        </is>
      </c>
      <c r="F4" s="6" t="inlineStr">
        <is>
          <t>STU-26-001</t>
        </is>
      </c>
      <c r="G4" s="6" t="inlineStr">
        <is>
          <t>9780000001001</t>
        </is>
      </c>
      <c r="H4" s="5" t="inlineStr">
        <is>
          <t>Bright English 6</t>
        </is>
      </c>
      <c r="I4" s="4" t="inlineStr">
        <is>
          <t>English</t>
        </is>
      </c>
      <c r="J4" s="4" t="inlineStr">
        <is>
          <t>Core textbook</t>
        </is>
      </c>
      <c r="K4" s="4" t="inlineStr">
        <is>
          <t>Good</t>
        </is>
      </c>
      <c r="L4" s="7" t="n">
        <v>46266</v>
      </c>
      <c r="M4" s="7" t="n">
        <v>46546</v>
      </c>
      <c r="N4" s="7" t="n"/>
      <c r="O4" s="8">
        <f>IF(A4="","",IF(N4&lt;&gt;"","Returned",IF(M4="","",IF(TODAY()&gt;M4,"Overdue","On Loan"))))</f>
        <v/>
      </c>
      <c r="P4" s="9">
        <f>IF(A4="","",IFERROR(VLOOKUP(J4,'Lists &amp; Guidance'!$A$15:$B$17,2,FALSE),0))</f>
        <v/>
      </c>
      <c r="Q4" s="10" t="n">
        <v>20</v>
      </c>
      <c r="R4" s="10" t="n">
        <v>0</v>
      </c>
      <c r="S4" s="10" t="n">
        <v>60</v>
      </c>
      <c r="T4" s="11">
        <f>IF(A4="","",MAX(0,P4+R4-S4))</f>
        <v/>
      </c>
      <c r="U4" s="4" t="inlineStr"/>
      <c r="V4" s="5" t="inlineStr">
        <is>
          <t>Paid in full</t>
        </is>
      </c>
      <c r="W4" s="12">
        <f>IF(A4="","",IF(P4+R4=0,0,S4/(P4+R4)))</f>
        <v/>
      </c>
    </row>
    <row r="5" ht="28" customHeight="1">
      <c r="A5" s="4" t="inlineStr">
        <is>
          <t>BR-2026-002</t>
        </is>
      </c>
      <c r="B5" s="5" t="inlineStr">
        <is>
          <t>Seán O’Brien</t>
        </is>
      </c>
      <c r="C5" s="4" t="inlineStr">
        <is>
          <t>1st Year</t>
        </is>
      </c>
      <c r="D5" s="5" t="inlineStr">
        <is>
          <t>Coláiste na Coiribe</t>
        </is>
      </c>
      <c r="E5" s="5" t="inlineStr">
        <is>
          <t>Cork</t>
        </is>
      </c>
      <c r="F5" s="6" t="inlineStr">
        <is>
          <t>STU-26-002</t>
        </is>
      </c>
      <c r="G5" s="6" t="inlineStr">
        <is>
          <t>9780000001002</t>
        </is>
      </c>
      <c r="H5" s="5" t="inlineStr">
        <is>
          <t>Project Maths 1</t>
        </is>
      </c>
      <c r="I5" s="4" t="inlineStr">
        <is>
          <t>Mathematics</t>
        </is>
      </c>
      <c r="J5" s="4" t="inlineStr">
        <is>
          <t>Workbook</t>
        </is>
      </c>
      <c r="K5" s="4" t="inlineStr">
        <is>
          <t>New</t>
        </is>
      </c>
      <c r="L5" s="7" t="n">
        <v>46267</v>
      </c>
      <c r="M5" s="7" t="n">
        <v>46526</v>
      </c>
      <c r="N5" s="7" t="n"/>
      <c r="O5" s="13">
        <f>IF(A5="","",IF(N5&lt;&gt;"","Returned",IF(M5="","",IF(TODAY()&gt;M5,"Overdue","On Loan"))))</f>
        <v/>
      </c>
      <c r="P5" s="14">
        <f>IF(A5="","",IFERROR(VLOOKUP(J5,'Lists &amp; Guidance'!$A$15:$B$17,2,FALSE),0))</f>
        <v/>
      </c>
      <c r="Q5" s="10" t="n">
        <v>10</v>
      </c>
      <c r="R5" s="10" t="n">
        <v>0</v>
      </c>
      <c r="S5" s="10" t="n">
        <v>25</v>
      </c>
      <c r="T5" s="15">
        <f>IF(A5="","",MAX(0,P5+R5-S5))</f>
        <v/>
      </c>
      <c r="U5" s="4" t="inlineStr"/>
      <c r="V5" s="5" t="inlineStr">
        <is>
          <t>First instalment received</t>
        </is>
      </c>
      <c r="W5" s="16">
        <f>IF(A5="","",IF(P5+R5=0,0,S5/(P5+R5)))</f>
        <v/>
      </c>
    </row>
    <row r="6" ht="28" customHeight="1">
      <c r="A6" s="4" t="inlineStr">
        <is>
          <t>BR-2026-003</t>
        </is>
      </c>
      <c r="B6" s="5" t="inlineStr">
        <is>
          <t>Niamh Kelly</t>
        </is>
      </c>
      <c r="C6" s="4" t="inlineStr">
        <is>
          <t>2nd Year</t>
        </is>
      </c>
      <c r="D6" s="5" t="inlineStr">
        <is>
          <t>Galway Community College</t>
        </is>
      </c>
      <c r="E6" s="5" t="inlineStr">
        <is>
          <t>Galway</t>
        </is>
      </c>
      <c r="F6" s="6" t="inlineStr">
        <is>
          <t>STU-26-003</t>
        </is>
      </c>
      <c r="G6" s="6" t="inlineStr">
        <is>
          <t>9780000001003</t>
        </is>
      </c>
      <c r="H6" s="5" t="inlineStr">
        <is>
          <t>Foclóir Gaeilge 2</t>
        </is>
      </c>
      <c r="I6" s="4" t="inlineStr">
        <is>
          <t>Irish</t>
        </is>
      </c>
      <c r="J6" s="4" t="inlineStr">
        <is>
          <t>Irish language text</t>
        </is>
      </c>
      <c r="K6" s="4" t="inlineStr">
        <is>
          <t>Good</t>
        </is>
      </c>
      <c r="L6" s="7" t="n">
        <v>46268</v>
      </c>
      <c r="M6" s="7" t="n">
        <v>46536</v>
      </c>
      <c r="N6" s="7" t="n">
        <v>46275</v>
      </c>
      <c r="O6" s="8">
        <f>IF(A6="","",IF(N6&lt;&gt;"","Returned",IF(M6="","",IF(TODAY()&gt;M6,"Overdue","On Loan"))))</f>
        <v/>
      </c>
      <c r="P6" s="9">
        <f>IF(A6="","",IFERROR(VLOOKUP(J6,'Lists &amp; Guidance'!$A$15:$B$17,2,FALSE),0))</f>
        <v/>
      </c>
      <c r="Q6" s="10" t="n">
        <v>25</v>
      </c>
      <c r="R6" s="10" t="n">
        <v>10</v>
      </c>
      <c r="S6" s="10" t="n">
        <v>85</v>
      </c>
      <c r="T6" s="11">
        <f>IF(A6="","",MAX(0,P6+R6-S6))</f>
        <v/>
      </c>
      <c r="U6" s="4" t="inlineStr">
        <is>
          <t>Fair</t>
        </is>
      </c>
      <c r="V6" s="5" t="inlineStr">
        <is>
          <t>Returned early; cover marked</t>
        </is>
      </c>
      <c r="W6" s="12">
        <f>IF(A6="","",IF(P6+R6=0,0,S6/(P6+R6)))</f>
        <v/>
      </c>
    </row>
    <row r="7" ht="28" customHeight="1">
      <c r="A7" s="4" t="inlineStr">
        <is>
          <t>BR-2026-004</t>
        </is>
      </c>
      <c r="B7" s="5" t="inlineStr">
        <is>
          <t>Cian Byrne</t>
        </is>
      </c>
      <c r="C7" s="4" t="inlineStr">
        <is>
          <t>5th Class</t>
        </is>
      </c>
      <c r="D7" s="5" t="inlineStr">
        <is>
          <t>Scoil Mhuire</t>
        </is>
      </c>
      <c r="E7" s="5" t="inlineStr">
        <is>
          <t>Limerick</t>
        </is>
      </c>
      <c r="F7" s="6" t="inlineStr">
        <is>
          <t>STU-26-004</t>
        </is>
      </c>
      <c r="G7" s="6" t="inlineStr">
        <is>
          <t>9780000001004</t>
        </is>
      </c>
      <c r="H7" s="5" t="inlineStr">
        <is>
          <t>Primary Science 5</t>
        </is>
      </c>
      <c r="I7" s="4" t="inlineStr">
        <is>
          <t>Science</t>
        </is>
      </c>
      <c r="J7" s="4" t="inlineStr">
        <is>
          <t>Core textbook</t>
        </is>
      </c>
      <c r="K7" s="4" t="inlineStr">
        <is>
          <t>Good</t>
        </is>
      </c>
      <c r="L7" s="7" t="n">
        <v>46269</v>
      </c>
      <c r="M7" s="7" t="n">
        <v>46275</v>
      </c>
      <c r="N7" s="7" t="n"/>
      <c r="O7" s="13">
        <f>IF(A7="","",IF(N7&lt;&gt;"","Returned",IF(M7="","",IF(TODAY()&gt;M7,"Overdue","On Loan"))))</f>
        <v/>
      </c>
      <c r="P7" s="14">
        <f>IF(A7="","",IFERROR(VLOOKUP(J7,'Lists &amp; Guidance'!$A$15:$B$17,2,FALSE),0))</f>
        <v/>
      </c>
      <c r="Q7" s="10" t="n">
        <v>0</v>
      </c>
      <c r="R7" s="10" t="n">
        <v>0</v>
      </c>
      <c r="S7" s="10" t="n">
        <v>30</v>
      </c>
      <c r="T7" s="15">
        <f>IF(A7="","",MAX(0,P7+R7-S7))</f>
        <v/>
      </c>
      <c r="U7" s="4" t="inlineStr"/>
      <c r="V7" s="5" t="inlineStr">
        <is>
          <t>Reminder to be issued</t>
        </is>
      </c>
      <c r="W7" s="16">
        <f>IF(A7="","",IF(P7+R7=0,0,S7/(P7+R7)))</f>
        <v/>
      </c>
    </row>
    <row r="8" ht="28" customHeight="1">
      <c r="A8" s="4" t="inlineStr">
        <is>
          <t>BR-2026-005</t>
        </is>
      </c>
      <c r="B8" s="5" t="inlineStr">
        <is>
          <t>Saoirse Walsh</t>
        </is>
      </c>
      <c r="C8" s="4" t="inlineStr">
        <is>
          <t>3rd Year</t>
        </is>
      </c>
      <c r="D8" s="5" t="inlineStr">
        <is>
          <t>Waterford Educate Together</t>
        </is>
      </c>
      <c r="E8" s="5" t="inlineStr">
        <is>
          <t>Waterford</t>
        </is>
      </c>
      <c r="F8" s="6" t="inlineStr">
        <is>
          <t>STU-26-005</t>
        </is>
      </c>
      <c r="G8" s="6" t="inlineStr">
        <is>
          <t>9780000001005</t>
        </is>
      </c>
      <c r="H8" s="5" t="inlineStr">
        <is>
          <t>Discovering History 3</t>
        </is>
      </c>
      <c r="I8" s="4" t="inlineStr">
        <is>
          <t>History</t>
        </is>
      </c>
      <c r="J8" s="4" t="inlineStr">
        <is>
          <t>Core textbook</t>
        </is>
      </c>
      <c r="K8" s="4" t="inlineStr">
        <is>
          <t>Good</t>
        </is>
      </c>
      <c r="L8" s="7" t="n">
        <v>46270</v>
      </c>
      <c r="M8" s="7" t="n">
        <v>46516</v>
      </c>
      <c r="N8" s="7" t="n"/>
      <c r="O8" s="8">
        <f>IF(A8="","",IF(N8&lt;&gt;"","Returned",IF(M8="","",IF(TODAY()&gt;M8,"Overdue","On Loan"))))</f>
        <v/>
      </c>
      <c r="P8" s="9">
        <f>IF(A8="","",IFERROR(VLOOKUP(J8,'Lists &amp; Guidance'!$A$15:$B$17,2,FALSE),0))</f>
        <v/>
      </c>
      <c r="Q8" s="10" t="n">
        <v>20</v>
      </c>
      <c r="R8" s="10" t="n">
        <v>25</v>
      </c>
      <c r="S8" s="10" t="n">
        <v>50</v>
      </c>
      <c r="T8" s="11">
        <f>IF(A8="","",MAX(0,P8+R8-S8))</f>
        <v/>
      </c>
      <c r="U8" s="4" t="inlineStr"/>
      <c r="V8" s="5" t="inlineStr">
        <is>
          <t>Damage charge agreed with parent/guardian</t>
        </is>
      </c>
      <c r="W8" s="12">
        <f>IF(A8="","",IF(P8+R8=0,0,S8/(P8+R8)))</f>
        <v/>
      </c>
    </row>
    <row r="9" ht="28" customHeight="1">
      <c r="A9" s="4" t="inlineStr">
        <is>
          <t>BR-2026-006</t>
        </is>
      </c>
      <c r="B9" s="5" t="inlineStr">
        <is>
          <t>Conor Ryan</t>
        </is>
      </c>
      <c r="C9" s="4" t="inlineStr">
        <is>
          <t>6th Class</t>
        </is>
      </c>
      <c r="D9" s="5" t="inlineStr">
        <is>
          <t>St Canice's National School</t>
        </is>
      </c>
      <c r="E9" s="5" t="inlineStr">
        <is>
          <t>Kilkenny</t>
        </is>
      </c>
      <c r="F9" s="6" t="inlineStr">
        <is>
          <t>STU-26-006</t>
        </is>
      </c>
      <c r="G9" s="6" t="inlineStr">
        <is>
          <t>9780000001006</t>
        </is>
      </c>
      <c r="H9" s="5" t="inlineStr">
        <is>
          <t>Reading Together 6</t>
        </is>
      </c>
      <c r="I9" s="4" t="inlineStr">
        <is>
          <t>English</t>
        </is>
      </c>
      <c r="J9" s="4" t="inlineStr">
        <is>
          <t>Workbook</t>
        </is>
      </c>
      <c r="K9" s="4" t="inlineStr">
        <is>
          <t>New</t>
        </is>
      </c>
      <c r="L9" s="7" t="n">
        <v>46271</v>
      </c>
      <c r="M9" s="7" t="n">
        <v>46531</v>
      </c>
      <c r="N9" s="7" t="n">
        <v>46274</v>
      </c>
      <c r="O9" s="13">
        <f>IF(A9="","",IF(N9&lt;&gt;"","Returned",IF(M9="","",IF(TODAY()&gt;M9,"Overdue","On Loan"))))</f>
        <v/>
      </c>
      <c r="P9" s="14">
        <f>IF(A9="","",IFERROR(VLOOKUP(J9,'Lists &amp; Guidance'!$A$15:$B$17,2,FALSE),0))</f>
        <v/>
      </c>
      <c r="Q9" s="10" t="n">
        <v>10</v>
      </c>
      <c r="R9" s="10" t="n">
        <v>0</v>
      </c>
      <c r="S9" s="10" t="n">
        <v>50</v>
      </c>
      <c r="T9" s="15">
        <f>IF(A9="","",MAX(0,P9+R9-S9))</f>
        <v/>
      </c>
      <c r="U9" s="4" t="inlineStr">
        <is>
          <t>Good</t>
        </is>
      </c>
      <c r="V9" s="5" t="inlineStr">
        <is>
          <t>Returned in good condition</t>
        </is>
      </c>
      <c r="W9" s="16">
        <f>IF(A9="","",IF(P9+R9=0,0,S9/(P9+R9)))</f>
        <v/>
      </c>
    </row>
    <row r="10" ht="28" customHeight="1">
      <c r="A10" s="4" t="inlineStr">
        <is>
          <t>BR-2026-007</t>
        </is>
      </c>
      <c r="B10" s="5" t="inlineStr">
        <is>
          <t>Ciara Doyle</t>
        </is>
      </c>
      <c r="C10" s="4" t="inlineStr">
        <is>
          <t>1st Year</t>
        </is>
      </c>
      <c r="D10" s="5" t="inlineStr">
        <is>
          <t>Sligo Grammar School</t>
        </is>
      </c>
      <c r="E10" s="5" t="inlineStr">
        <is>
          <t>Sligo</t>
        </is>
      </c>
      <c r="F10" s="6" t="inlineStr">
        <is>
          <t>STU-26-007</t>
        </is>
      </c>
      <c r="G10" s="6" t="inlineStr">
        <is>
          <t>9780000001007</t>
        </is>
      </c>
      <c r="H10" s="5" t="inlineStr">
        <is>
          <t>Gaeilge Bheo 1</t>
        </is>
      </c>
      <c r="I10" s="4" t="inlineStr">
        <is>
          <t>Irish</t>
        </is>
      </c>
      <c r="J10" s="4" t="inlineStr">
        <is>
          <t>Irish language text</t>
        </is>
      </c>
      <c r="K10" s="4" t="inlineStr">
        <is>
          <t>New</t>
        </is>
      </c>
      <c r="L10" s="7" t="n">
        <v>46272</v>
      </c>
      <c r="M10" s="7" t="n">
        <v>46283</v>
      </c>
      <c r="N10" s="7" t="n"/>
      <c r="O10" s="8">
        <f>IF(A10="","",IF(N10&lt;&gt;"","Returned",IF(M10="","",IF(TODAY()&gt;M10,"Overdue","On Loan"))))</f>
        <v/>
      </c>
      <c r="P10" s="9">
        <f>IF(A10="","",IFERROR(VLOOKUP(J10,'Lists &amp; Guidance'!$A$15:$B$17,2,FALSE),0))</f>
        <v/>
      </c>
      <c r="Q10" s="10" t="n">
        <v>0</v>
      </c>
      <c r="R10" s="10" t="n">
        <v>0</v>
      </c>
      <c r="S10" s="10" t="n">
        <v>0</v>
      </c>
      <c r="T10" s="11">
        <f>IF(A10="","",MAX(0,P10+R10-S10))</f>
        <v/>
      </c>
      <c r="U10" s="4" t="inlineStr"/>
      <c r="V10" s="5" t="inlineStr">
        <is>
          <t>Payment pending</t>
        </is>
      </c>
      <c r="W10" s="12">
        <f>IF(A10="","",IF(P10+R10=0,0,S10/(P10+R10)))</f>
        <v/>
      </c>
    </row>
    <row r="11" ht="28" customHeight="1">
      <c r="A11" s="4" t="inlineStr">
        <is>
          <t>BR-2026-008</t>
        </is>
      </c>
      <c r="B11" s="5" t="inlineStr">
        <is>
          <t>Oisín McCarthy</t>
        </is>
      </c>
      <c r="C11" s="4" t="inlineStr">
        <is>
          <t>4th Class</t>
        </is>
      </c>
      <c r="D11" s="5" t="inlineStr">
        <is>
          <t>St Oliver Plunkett School</t>
        </is>
      </c>
      <c r="E11" s="5" t="inlineStr">
        <is>
          <t>Drogheda</t>
        </is>
      </c>
      <c r="F11" s="6" t="inlineStr">
        <is>
          <t>STU-26-008</t>
        </is>
      </c>
      <c r="G11" s="6" t="inlineStr">
        <is>
          <t>9780000001008</t>
        </is>
      </c>
      <c r="H11" s="5" t="inlineStr">
        <is>
          <t>Maths Challenge 4</t>
        </is>
      </c>
      <c r="I11" s="4" t="inlineStr">
        <is>
          <t>Mathematics</t>
        </is>
      </c>
      <c r="J11" s="4" t="inlineStr">
        <is>
          <t>Core textbook</t>
        </is>
      </c>
      <c r="K11" s="4" t="inlineStr">
        <is>
          <t>Good</t>
        </is>
      </c>
      <c r="L11" s="7" t="n">
        <v>46273</v>
      </c>
      <c r="M11" s="7" t="n">
        <v>46274</v>
      </c>
      <c r="N11" s="7" t="n"/>
      <c r="O11" s="13">
        <f>IF(A11="","",IF(N11&lt;&gt;"","Returned",IF(M11="","",IF(TODAY()&gt;M11,"Overdue","On Loan"))))</f>
        <v/>
      </c>
      <c r="P11" s="14">
        <f>IF(A11="","",IFERROR(VLOOKUP(J11,'Lists &amp; Guidance'!$A$15:$B$17,2,FALSE),0))</f>
        <v/>
      </c>
      <c r="Q11" s="10" t="n">
        <v>15</v>
      </c>
      <c r="R11" s="10" t="n">
        <v>15</v>
      </c>
      <c r="S11" s="10" t="n">
        <v>40</v>
      </c>
      <c r="T11" s="15">
        <f>IF(A11="","",MAX(0,P11+R11-S11))</f>
        <v/>
      </c>
      <c r="U11" s="4" t="inlineStr"/>
      <c r="V11" s="5" t="inlineStr">
        <is>
          <t>Book cover damaged at issue check</t>
        </is>
      </c>
      <c r="W11" s="16">
        <f>IF(A11="","",IF(P11+R11=0,0,S11/(P11+R11)))</f>
        <v/>
      </c>
    </row>
    <row r="12" ht="28" customHeight="1">
      <c r="A12" s="4" t="inlineStr">
        <is>
          <t>BR-2026-009</t>
        </is>
      </c>
      <c r="B12" s="5" t="inlineStr">
        <is>
          <t>Róisín Nolan</t>
        </is>
      </c>
      <c r="C12" s="4" t="inlineStr">
        <is>
          <t>2nd Year</t>
        </is>
      </c>
      <c r="D12" s="5" t="inlineStr">
        <is>
          <t>Dundalk Grammar School</t>
        </is>
      </c>
      <c r="E12" s="5" t="inlineStr">
        <is>
          <t>Dundalk</t>
        </is>
      </c>
      <c r="F12" s="6" t="inlineStr">
        <is>
          <t>STU-26-009</t>
        </is>
      </c>
      <c r="G12" s="6" t="inlineStr">
        <is>
          <t>9780000001009</t>
        </is>
      </c>
      <c r="H12" s="5" t="inlineStr">
        <is>
          <t>Essential Science 2</t>
        </is>
      </c>
      <c r="I12" s="4" t="inlineStr">
        <is>
          <t>Science</t>
        </is>
      </c>
      <c r="J12" s="4" t="inlineStr">
        <is>
          <t>Workbook</t>
        </is>
      </c>
      <c r="K12" s="4" t="inlineStr">
        <is>
          <t>New</t>
        </is>
      </c>
      <c r="L12" s="7" t="n">
        <v>46274</v>
      </c>
      <c r="M12" s="7" t="n">
        <v>46506</v>
      </c>
      <c r="N12" s="7" t="n"/>
      <c r="O12" s="8">
        <f>IF(A12="","",IF(N12&lt;&gt;"","Returned",IF(M12="","",IF(TODAY()&gt;M12,"Overdue","On Loan"))))</f>
        <v/>
      </c>
      <c r="P12" s="9">
        <f>IF(A12="","",IFERROR(VLOOKUP(J12,'Lists &amp; Guidance'!$A$15:$B$17,2,FALSE),0))</f>
        <v/>
      </c>
      <c r="Q12" s="10" t="n">
        <v>10</v>
      </c>
      <c r="R12" s="10" t="n">
        <v>0</v>
      </c>
      <c r="S12" s="10" t="n">
        <v>25</v>
      </c>
      <c r="T12" s="11">
        <f>IF(A12="","",MAX(0,P12+R12-S12))</f>
        <v/>
      </c>
      <c r="U12" s="4" t="inlineStr"/>
      <c r="V12" s="5" t="inlineStr">
        <is>
          <t>Second instalment due</t>
        </is>
      </c>
      <c r="W12" s="12">
        <f>IF(A12="","",IF(P12+R12=0,0,S12/(P12+R12)))</f>
        <v/>
      </c>
    </row>
    <row r="13" ht="28" customHeight="1">
      <c r="A13" s="4" t="inlineStr">
        <is>
          <t>BR-2026-010</t>
        </is>
      </c>
      <c r="B13" s="5" t="inlineStr">
        <is>
          <t>Liam Fitzgerald</t>
        </is>
      </c>
      <c r="C13" s="4" t="inlineStr">
        <is>
          <t>5th Class</t>
        </is>
      </c>
      <c r="D13" s="5" t="inlineStr">
        <is>
          <t>Wexford Model School</t>
        </is>
      </c>
      <c r="E13" s="5" t="inlineStr">
        <is>
          <t>Wexford</t>
        </is>
      </c>
      <c r="F13" s="6" t="inlineStr">
        <is>
          <t>STU-26-010</t>
        </is>
      </c>
      <c r="G13" s="6" t="inlineStr">
        <is>
          <t>9780000001010</t>
        </is>
      </c>
      <c r="H13" s="5" t="inlineStr">
        <is>
          <t>Ireland Through Time</t>
        </is>
      </c>
      <c r="I13" s="4" t="inlineStr">
        <is>
          <t>History</t>
        </is>
      </c>
      <c r="J13" s="4" t="inlineStr">
        <is>
          <t>Core textbook</t>
        </is>
      </c>
      <c r="K13" s="4" t="inlineStr">
        <is>
          <t>Good</t>
        </is>
      </c>
      <c r="L13" s="7" t="n">
        <v>46275</v>
      </c>
      <c r="M13" s="7" t="n">
        <v>46641</v>
      </c>
      <c r="N13" s="7" t="n"/>
      <c r="O13" s="13">
        <f>IF(A13="","",IF(N13&lt;&gt;"","Returned",IF(M13="","",IF(TODAY()&gt;M13,"Overdue","On Loan"))))</f>
        <v/>
      </c>
      <c r="P13" s="14">
        <f>IF(A13="","",IFERROR(VLOOKUP(J13,'Lists &amp; Guidance'!$A$15:$B$17,2,FALSE),0))</f>
        <v/>
      </c>
      <c r="Q13" s="10" t="n">
        <v>25</v>
      </c>
      <c r="R13" s="10" t="n">
        <v>0</v>
      </c>
      <c r="S13" s="10" t="n">
        <v>60</v>
      </c>
      <c r="T13" s="15">
        <f>IF(A13="","",MAX(0,P13+R13-S13))</f>
        <v/>
      </c>
      <c r="U13" s="4" t="inlineStr"/>
      <c r="V13" s="5" t="inlineStr">
        <is>
          <t>Paid in full</t>
        </is>
      </c>
      <c r="W13" s="16">
        <f>IF(A13="","",IF(P13+R13=0,0,S13/(P13+R13)))</f>
        <v/>
      </c>
    </row>
    <row r="14" ht="28" customHeight="1">
      <c r="A14" s="4" t="n"/>
      <c r="B14" s="5" t="n"/>
      <c r="C14" s="4" t="n"/>
      <c r="D14" s="5" t="n"/>
      <c r="E14" s="5" t="n"/>
      <c r="F14" s="6" t="n"/>
      <c r="G14" s="6" t="n"/>
      <c r="H14" s="5" t="n"/>
      <c r="I14" s="4" t="n"/>
      <c r="J14" s="4" t="n"/>
      <c r="K14" s="4" t="n"/>
      <c r="L14" s="7" t="n"/>
      <c r="M14" s="7" t="n"/>
      <c r="N14" s="7" t="n"/>
      <c r="O14" s="8">
        <f>IF(A14="","",IF(N14&lt;&gt;"","Returned",IF(M14="","",IF(TODAY()&gt;M14,"Overdue","On Loan"))))</f>
        <v/>
      </c>
      <c r="P14" s="9">
        <f>IF(A14="","",IFERROR(VLOOKUP(J14,'Lists &amp; Guidance'!$A$15:$B$17,2,FALSE),0))</f>
        <v/>
      </c>
      <c r="Q14" s="10" t="n"/>
      <c r="R14" s="10" t="n"/>
      <c r="S14" s="10" t="n"/>
      <c r="T14" s="11">
        <f>IF(A14="","",MAX(0,P14+R14-S14))</f>
        <v/>
      </c>
      <c r="U14" s="4" t="n"/>
      <c r="V14" s="5" t="n"/>
      <c r="W14" s="12">
        <f>IF(A14="","",IF(P14+R14=0,0,S14/(P14+R14)))</f>
        <v/>
      </c>
    </row>
    <row r="15" ht="28" customHeight="1">
      <c r="A15" s="4" t="n"/>
      <c r="B15" s="5" t="n"/>
      <c r="C15" s="4" t="n"/>
      <c r="D15" s="5" t="n"/>
      <c r="E15" s="5" t="n"/>
      <c r="F15" s="6" t="n"/>
      <c r="G15" s="6" t="n"/>
      <c r="H15" s="5" t="n"/>
      <c r="I15" s="4" t="n"/>
      <c r="J15" s="4" t="n"/>
      <c r="K15" s="4" t="n"/>
      <c r="L15" s="7" t="n"/>
      <c r="M15" s="7" t="n"/>
      <c r="N15" s="7" t="n"/>
      <c r="O15" s="13">
        <f>IF(A15="","",IF(N15&lt;&gt;"","Returned",IF(M15="","",IF(TODAY()&gt;M15,"Overdue","On Loan"))))</f>
        <v/>
      </c>
      <c r="P15" s="14">
        <f>IF(A15="","",IFERROR(VLOOKUP(J15,'Lists &amp; Guidance'!$A$15:$B$17,2,FALSE),0))</f>
        <v/>
      </c>
      <c r="Q15" s="10" t="n"/>
      <c r="R15" s="10" t="n"/>
      <c r="S15" s="10" t="n"/>
      <c r="T15" s="15">
        <f>IF(A15="","",MAX(0,P15+R15-S15))</f>
        <v/>
      </c>
      <c r="U15" s="4" t="n"/>
      <c r="V15" s="5" t="n"/>
      <c r="W15" s="16">
        <f>IF(A15="","",IF(P15+R15=0,0,S15/(P15+R15)))</f>
        <v/>
      </c>
    </row>
    <row r="16" ht="28" customHeight="1">
      <c r="A16" s="4" t="n"/>
      <c r="B16" s="5" t="n"/>
      <c r="C16" s="4" t="n"/>
      <c r="D16" s="5" t="n"/>
      <c r="E16" s="5" t="n"/>
      <c r="F16" s="6" t="n"/>
      <c r="G16" s="6" t="n"/>
      <c r="H16" s="5" t="n"/>
      <c r="I16" s="4" t="n"/>
      <c r="J16" s="4" t="n"/>
      <c r="K16" s="4" t="n"/>
      <c r="L16" s="7" t="n"/>
      <c r="M16" s="7" t="n"/>
      <c r="N16" s="7" t="n"/>
      <c r="O16" s="8">
        <f>IF(A16="","",IF(N16&lt;&gt;"","Returned",IF(M16="","",IF(TODAY()&gt;M16,"Overdue","On Loan"))))</f>
        <v/>
      </c>
      <c r="P16" s="9">
        <f>IF(A16="","",IFERROR(VLOOKUP(J16,'Lists &amp; Guidance'!$A$15:$B$17,2,FALSE),0))</f>
        <v/>
      </c>
      <c r="Q16" s="10" t="n"/>
      <c r="R16" s="10" t="n"/>
      <c r="S16" s="10" t="n"/>
      <c r="T16" s="11">
        <f>IF(A16="","",MAX(0,P16+R16-S16))</f>
        <v/>
      </c>
      <c r="U16" s="4" t="n"/>
      <c r="V16" s="5" t="n"/>
      <c r="W16" s="12">
        <f>IF(A16="","",IF(P16+R16=0,0,S16/(P16+R16)))</f>
        <v/>
      </c>
    </row>
    <row r="17" ht="28" customHeight="1">
      <c r="A17" s="4" t="n"/>
      <c r="B17" s="5" t="n"/>
      <c r="C17" s="4" t="n"/>
      <c r="D17" s="5" t="n"/>
      <c r="E17" s="5" t="n"/>
      <c r="F17" s="6" t="n"/>
      <c r="G17" s="6" t="n"/>
      <c r="H17" s="5" t="n"/>
      <c r="I17" s="4" t="n"/>
      <c r="J17" s="4" t="n"/>
      <c r="K17" s="4" t="n"/>
      <c r="L17" s="7" t="n"/>
      <c r="M17" s="7" t="n"/>
      <c r="N17" s="7" t="n"/>
      <c r="O17" s="13">
        <f>IF(A17="","",IF(N17&lt;&gt;"","Returned",IF(M17="","",IF(TODAY()&gt;M17,"Overdue","On Loan"))))</f>
        <v/>
      </c>
      <c r="P17" s="14">
        <f>IF(A17="","",IFERROR(VLOOKUP(J17,'Lists &amp; Guidance'!$A$15:$B$17,2,FALSE),0))</f>
        <v/>
      </c>
      <c r="Q17" s="10" t="n"/>
      <c r="R17" s="10" t="n"/>
      <c r="S17" s="10" t="n"/>
      <c r="T17" s="15">
        <f>IF(A17="","",MAX(0,P17+R17-S17))</f>
        <v/>
      </c>
      <c r="U17" s="4" t="n"/>
      <c r="V17" s="5" t="n"/>
      <c r="W17" s="16">
        <f>IF(A17="","",IF(P17+R17=0,0,S17/(P17+R17)))</f>
        <v/>
      </c>
    </row>
    <row r="18" ht="28" customHeight="1">
      <c r="A18" s="4" t="n"/>
      <c r="B18" s="5" t="n"/>
      <c r="C18" s="4" t="n"/>
      <c r="D18" s="5" t="n"/>
      <c r="E18" s="5" t="n"/>
      <c r="F18" s="6" t="n"/>
      <c r="G18" s="6" t="n"/>
      <c r="H18" s="5" t="n"/>
      <c r="I18" s="4" t="n"/>
      <c r="J18" s="4" t="n"/>
      <c r="K18" s="4" t="n"/>
      <c r="L18" s="7" t="n"/>
      <c r="M18" s="7" t="n"/>
      <c r="N18" s="7" t="n"/>
      <c r="O18" s="8">
        <f>IF(A18="","",IF(N18&lt;&gt;"","Returned",IF(M18="","",IF(TODAY()&gt;M18,"Overdue","On Loan"))))</f>
        <v/>
      </c>
      <c r="P18" s="9">
        <f>IF(A18="","",IFERROR(VLOOKUP(J18,'Lists &amp; Guidance'!$A$15:$B$17,2,FALSE),0))</f>
        <v/>
      </c>
      <c r="Q18" s="10" t="n"/>
      <c r="R18" s="10" t="n"/>
      <c r="S18" s="10" t="n"/>
      <c r="T18" s="11">
        <f>IF(A18="","",MAX(0,P18+R18-S18))</f>
        <v/>
      </c>
      <c r="U18" s="4" t="n"/>
      <c r="V18" s="5" t="n"/>
      <c r="W18" s="12">
        <f>IF(A18="","",IF(P18+R18=0,0,S18/(P18+R18)))</f>
        <v/>
      </c>
    </row>
    <row r="19" ht="28" customHeight="1">
      <c r="A19" s="4" t="n"/>
      <c r="B19" s="5" t="n"/>
      <c r="C19" s="4" t="n"/>
      <c r="D19" s="5" t="n"/>
      <c r="E19" s="5" t="n"/>
      <c r="F19" s="6" t="n"/>
      <c r="G19" s="6" t="n"/>
      <c r="H19" s="5" t="n"/>
      <c r="I19" s="4" t="n"/>
      <c r="J19" s="4" t="n"/>
      <c r="K19" s="4" t="n"/>
      <c r="L19" s="7" t="n"/>
      <c r="M19" s="7" t="n"/>
      <c r="N19" s="7" t="n"/>
      <c r="O19" s="13">
        <f>IF(A19="","",IF(N19&lt;&gt;"","Returned",IF(M19="","",IF(TODAY()&gt;M19,"Overdue","On Loan"))))</f>
        <v/>
      </c>
      <c r="P19" s="14">
        <f>IF(A19="","",IFERROR(VLOOKUP(J19,'Lists &amp; Guidance'!$A$15:$B$17,2,FALSE),0))</f>
        <v/>
      </c>
      <c r="Q19" s="10" t="n"/>
      <c r="R19" s="10" t="n"/>
      <c r="S19" s="10" t="n"/>
      <c r="T19" s="15">
        <f>IF(A19="","",MAX(0,P19+R19-S19))</f>
        <v/>
      </c>
      <c r="U19" s="4" t="n"/>
      <c r="V19" s="5" t="n"/>
      <c r="W19" s="16">
        <f>IF(A19="","",IF(P19+R19=0,0,S19/(P19+R19)))</f>
        <v/>
      </c>
    </row>
    <row r="20" ht="28" customHeight="1">
      <c r="A20" s="4" t="n"/>
      <c r="B20" s="5" t="n"/>
      <c r="C20" s="4" t="n"/>
      <c r="D20" s="5" t="n"/>
      <c r="E20" s="5" t="n"/>
      <c r="F20" s="6" t="n"/>
      <c r="G20" s="6" t="n"/>
      <c r="H20" s="5" t="n"/>
      <c r="I20" s="4" t="n"/>
      <c r="J20" s="4" t="n"/>
      <c r="K20" s="4" t="n"/>
      <c r="L20" s="7" t="n"/>
      <c r="M20" s="7" t="n"/>
      <c r="N20" s="7" t="n"/>
      <c r="O20" s="8">
        <f>IF(A20="","",IF(N20&lt;&gt;"","Returned",IF(M20="","",IF(TODAY()&gt;M20,"Overdue","On Loan"))))</f>
        <v/>
      </c>
      <c r="P20" s="9">
        <f>IF(A20="","",IFERROR(VLOOKUP(J20,'Lists &amp; Guidance'!$A$15:$B$17,2,FALSE),0))</f>
        <v/>
      </c>
      <c r="Q20" s="10" t="n"/>
      <c r="R20" s="10" t="n"/>
      <c r="S20" s="10" t="n"/>
      <c r="T20" s="11">
        <f>IF(A20="","",MAX(0,P20+R20-S20))</f>
        <v/>
      </c>
      <c r="U20" s="4" t="n"/>
      <c r="V20" s="5" t="n"/>
      <c r="W20" s="12">
        <f>IF(A20="","",IF(P20+R20=0,0,S20/(P20+R20)))</f>
        <v/>
      </c>
    </row>
    <row r="21" ht="28" customHeight="1">
      <c r="A21" s="4" t="n"/>
      <c r="B21" s="5" t="n"/>
      <c r="C21" s="4" t="n"/>
      <c r="D21" s="5" t="n"/>
      <c r="E21" s="5" t="n"/>
      <c r="F21" s="6" t="n"/>
      <c r="G21" s="6" t="n"/>
      <c r="H21" s="5" t="n"/>
      <c r="I21" s="4" t="n"/>
      <c r="J21" s="4" t="n"/>
      <c r="K21" s="4" t="n"/>
      <c r="L21" s="7" t="n"/>
      <c r="M21" s="7" t="n"/>
      <c r="N21" s="7" t="n"/>
      <c r="O21" s="13">
        <f>IF(A21="","",IF(N21&lt;&gt;"","Returned",IF(M21="","",IF(TODAY()&gt;M21,"Overdue","On Loan"))))</f>
        <v/>
      </c>
      <c r="P21" s="14">
        <f>IF(A21="","",IFERROR(VLOOKUP(J21,'Lists &amp; Guidance'!$A$15:$B$17,2,FALSE),0))</f>
        <v/>
      </c>
      <c r="Q21" s="10" t="n"/>
      <c r="R21" s="10" t="n"/>
      <c r="S21" s="10" t="n"/>
      <c r="T21" s="15">
        <f>IF(A21="","",MAX(0,P21+R21-S21))</f>
        <v/>
      </c>
      <c r="U21" s="4" t="n"/>
      <c r="V21" s="5" t="n"/>
      <c r="W21" s="16">
        <f>IF(A21="","",IF(P21+R21=0,0,S21/(P21+R21)))</f>
        <v/>
      </c>
    </row>
    <row r="22" ht="28" customHeight="1">
      <c r="A22" s="4" t="n"/>
      <c r="B22" s="5" t="n"/>
      <c r="C22" s="4" t="n"/>
      <c r="D22" s="5" t="n"/>
      <c r="E22" s="5" t="n"/>
      <c r="F22" s="6" t="n"/>
      <c r="G22" s="6" t="n"/>
      <c r="H22" s="5" t="n"/>
      <c r="I22" s="4" t="n"/>
      <c r="J22" s="4" t="n"/>
      <c r="K22" s="4" t="n"/>
      <c r="L22" s="7" t="n"/>
      <c r="M22" s="7" t="n"/>
      <c r="N22" s="7" t="n"/>
      <c r="O22" s="8">
        <f>IF(A22="","",IF(N22&lt;&gt;"","Returned",IF(M22="","",IF(TODAY()&gt;M22,"Overdue","On Loan"))))</f>
        <v/>
      </c>
      <c r="P22" s="9">
        <f>IF(A22="","",IFERROR(VLOOKUP(J22,'Lists &amp; Guidance'!$A$15:$B$17,2,FALSE),0))</f>
        <v/>
      </c>
      <c r="Q22" s="10" t="n"/>
      <c r="R22" s="10" t="n"/>
      <c r="S22" s="10" t="n"/>
      <c r="T22" s="11">
        <f>IF(A22="","",MAX(0,P22+R22-S22))</f>
        <v/>
      </c>
      <c r="U22" s="4" t="n"/>
      <c r="V22" s="5" t="n"/>
      <c r="W22" s="12">
        <f>IF(A22="","",IF(P22+R22=0,0,S22/(P22+R22)))</f>
        <v/>
      </c>
    </row>
    <row r="23" ht="28" customHeight="1">
      <c r="A23" s="4" t="n"/>
      <c r="B23" s="5" t="n"/>
      <c r="C23" s="4" t="n"/>
      <c r="D23" s="5" t="n"/>
      <c r="E23" s="5" t="n"/>
      <c r="F23" s="6" t="n"/>
      <c r="G23" s="6" t="n"/>
      <c r="H23" s="5" t="n"/>
      <c r="I23" s="4" t="n"/>
      <c r="J23" s="4" t="n"/>
      <c r="K23" s="4" t="n"/>
      <c r="L23" s="7" t="n"/>
      <c r="M23" s="7" t="n"/>
      <c r="N23" s="7" t="n"/>
      <c r="O23" s="13">
        <f>IF(A23="","",IF(N23&lt;&gt;"","Returned",IF(M23="","",IF(TODAY()&gt;M23,"Overdue","On Loan"))))</f>
        <v/>
      </c>
      <c r="P23" s="14">
        <f>IF(A23="","",IFERROR(VLOOKUP(J23,'Lists &amp; Guidance'!$A$15:$B$17,2,FALSE),0))</f>
        <v/>
      </c>
      <c r="Q23" s="10" t="n"/>
      <c r="R23" s="10" t="n"/>
      <c r="S23" s="10" t="n"/>
      <c r="T23" s="15">
        <f>IF(A23="","",MAX(0,P23+R23-S23))</f>
        <v/>
      </c>
      <c r="U23" s="4" t="n"/>
      <c r="V23" s="5" t="n"/>
      <c r="W23" s="16">
        <f>IF(A23="","",IF(P23+R23=0,0,S23/(P23+R23)))</f>
        <v/>
      </c>
    </row>
    <row r="24" ht="28" customHeight="1">
      <c r="A24" s="4" t="n"/>
      <c r="B24" s="5" t="n"/>
      <c r="C24" s="4" t="n"/>
      <c r="D24" s="5" t="n"/>
      <c r="E24" s="5" t="n"/>
      <c r="F24" s="6" t="n"/>
      <c r="G24" s="6" t="n"/>
      <c r="H24" s="5" t="n"/>
      <c r="I24" s="4" t="n"/>
      <c r="J24" s="4" t="n"/>
      <c r="K24" s="4" t="n"/>
      <c r="L24" s="7" t="n"/>
      <c r="M24" s="7" t="n"/>
      <c r="N24" s="7" t="n"/>
      <c r="O24" s="8">
        <f>IF(A24="","",IF(N24&lt;&gt;"","Returned",IF(M24="","",IF(TODAY()&gt;M24,"Overdue","On Loan"))))</f>
        <v/>
      </c>
      <c r="P24" s="9">
        <f>IF(A24="","",IFERROR(VLOOKUP(J24,'Lists &amp; Guidance'!$A$15:$B$17,2,FALSE),0))</f>
        <v/>
      </c>
      <c r="Q24" s="10" t="n"/>
      <c r="R24" s="10" t="n"/>
      <c r="S24" s="10" t="n"/>
      <c r="T24" s="11">
        <f>IF(A24="","",MAX(0,P24+R24-S24))</f>
        <v/>
      </c>
      <c r="U24" s="4" t="n"/>
      <c r="V24" s="5" t="n"/>
      <c r="W24" s="12">
        <f>IF(A24="","",IF(P24+R24=0,0,S24/(P24+R24)))</f>
        <v/>
      </c>
    </row>
    <row r="25" ht="28" customHeight="1">
      <c r="A25" s="4" t="n"/>
      <c r="B25" s="5" t="n"/>
      <c r="C25" s="4" t="n"/>
      <c r="D25" s="5" t="n"/>
      <c r="E25" s="5" t="n"/>
      <c r="F25" s="6" t="n"/>
      <c r="G25" s="6" t="n"/>
      <c r="H25" s="5" t="n"/>
      <c r="I25" s="4" t="n"/>
      <c r="J25" s="4" t="n"/>
      <c r="K25" s="4" t="n"/>
      <c r="L25" s="7" t="n"/>
      <c r="M25" s="7" t="n"/>
      <c r="N25" s="7" t="n"/>
      <c r="O25" s="13">
        <f>IF(A25="","",IF(N25&lt;&gt;"","Returned",IF(M25="","",IF(TODAY()&gt;M25,"Overdue","On Loan"))))</f>
        <v/>
      </c>
      <c r="P25" s="14">
        <f>IF(A25="","",IFERROR(VLOOKUP(J25,'Lists &amp; Guidance'!$A$15:$B$17,2,FALSE),0))</f>
        <v/>
      </c>
      <c r="Q25" s="10" t="n"/>
      <c r="R25" s="10" t="n"/>
      <c r="S25" s="10" t="n"/>
      <c r="T25" s="15">
        <f>IF(A25="","",MAX(0,P25+R25-S25))</f>
        <v/>
      </c>
      <c r="U25" s="4" t="n"/>
      <c r="V25" s="5" t="n"/>
      <c r="W25" s="16">
        <f>IF(A25="","",IF(P25+R25=0,0,S25/(P25+R25)))</f>
        <v/>
      </c>
    </row>
    <row r="26" ht="28" customHeight="1">
      <c r="A26" s="4" t="n"/>
      <c r="B26" s="5" t="n"/>
      <c r="C26" s="4" t="n"/>
      <c r="D26" s="5" t="n"/>
      <c r="E26" s="5" t="n"/>
      <c r="F26" s="6" t="n"/>
      <c r="G26" s="6" t="n"/>
      <c r="H26" s="5" t="n"/>
      <c r="I26" s="4" t="n"/>
      <c r="J26" s="4" t="n"/>
      <c r="K26" s="4" t="n"/>
      <c r="L26" s="7" t="n"/>
      <c r="M26" s="7" t="n"/>
      <c r="N26" s="7" t="n"/>
      <c r="O26" s="8">
        <f>IF(A26="","",IF(N26&lt;&gt;"","Returned",IF(M26="","",IF(TODAY()&gt;M26,"Overdue","On Loan"))))</f>
        <v/>
      </c>
      <c r="P26" s="9">
        <f>IF(A26="","",IFERROR(VLOOKUP(J26,'Lists &amp; Guidance'!$A$15:$B$17,2,FALSE),0))</f>
        <v/>
      </c>
      <c r="Q26" s="10" t="n"/>
      <c r="R26" s="10" t="n"/>
      <c r="S26" s="10" t="n"/>
      <c r="T26" s="11">
        <f>IF(A26="","",MAX(0,P26+R26-S26))</f>
        <v/>
      </c>
      <c r="U26" s="4" t="n"/>
      <c r="V26" s="5" t="n"/>
      <c r="W26" s="12">
        <f>IF(A26="","",IF(P26+R26=0,0,S26/(P26+R26)))</f>
        <v/>
      </c>
    </row>
    <row r="27" ht="28" customHeight="1">
      <c r="A27" s="4" t="n"/>
      <c r="B27" s="5" t="n"/>
      <c r="C27" s="4" t="n"/>
      <c r="D27" s="5" t="n"/>
      <c r="E27" s="5" t="n"/>
      <c r="F27" s="6" t="n"/>
      <c r="G27" s="6" t="n"/>
      <c r="H27" s="5" t="n"/>
      <c r="I27" s="4" t="n"/>
      <c r="J27" s="4" t="n"/>
      <c r="K27" s="4" t="n"/>
      <c r="L27" s="7" t="n"/>
      <c r="M27" s="7" t="n"/>
      <c r="N27" s="7" t="n"/>
      <c r="O27" s="13">
        <f>IF(A27="","",IF(N27&lt;&gt;"","Returned",IF(M27="","",IF(TODAY()&gt;M27,"Overdue","On Loan"))))</f>
        <v/>
      </c>
      <c r="P27" s="14">
        <f>IF(A27="","",IFERROR(VLOOKUP(J27,'Lists &amp; Guidance'!$A$15:$B$17,2,FALSE),0))</f>
        <v/>
      </c>
      <c r="Q27" s="10" t="n"/>
      <c r="R27" s="10" t="n"/>
      <c r="S27" s="10" t="n"/>
      <c r="T27" s="15">
        <f>IF(A27="","",MAX(0,P27+R27-S27))</f>
        <v/>
      </c>
      <c r="U27" s="4" t="n"/>
      <c r="V27" s="5" t="n"/>
      <c r="W27" s="16">
        <f>IF(A27="","",IF(P27+R27=0,0,S27/(P27+R27)))</f>
        <v/>
      </c>
    </row>
    <row r="28" ht="28" customHeight="1">
      <c r="A28" s="4" t="n"/>
      <c r="B28" s="5" t="n"/>
      <c r="C28" s="4" t="n"/>
      <c r="D28" s="5" t="n"/>
      <c r="E28" s="5" t="n"/>
      <c r="F28" s="6" t="n"/>
      <c r="G28" s="6" t="n"/>
      <c r="H28" s="5" t="n"/>
      <c r="I28" s="4" t="n"/>
      <c r="J28" s="4" t="n"/>
      <c r="K28" s="4" t="n"/>
      <c r="L28" s="7" t="n"/>
      <c r="M28" s="7" t="n"/>
      <c r="N28" s="7" t="n"/>
      <c r="O28" s="8">
        <f>IF(A28="","",IF(N28&lt;&gt;"","Returned",IF(M28="","",IF(TODAY()&gt;M28,"Overdue","On Loan"))))</f>
        <v/>
      </c>
      <c r="P28" s="9">
        <f>IF(A28="","",IFERROR(VLOOKUP(J28,'Lists &amp; Guidance'!$A$15:$B$17,2,FALSE),0))</f>
        <v/>
      </c>
      <c r="Q28" s="10" t="n"/>
      <c r="R28" s="10" t="n"/>
      <c r="S28" s="10" t="n"/>
      <c r="T28" s="11">
        <f>IF(A28="","",MAX(0,P28+R28-S28))</f>
        <v/>
      </c>
      <c r="U28" s="4" t="n"/>
      <c r="V28" s="5" t="n"/>
      <c r="W28" s="12">
        <f>IF(A28="","",IF(P28+R28=0,0,S28/(P28+R28)))</f>
        <v/>
      </c>
    </row>
    <row r="29" ht="28" customHeight="1">
      <c r="A29" s="4" t="n"/>
      <c r="B29" s="5" t="n"/>
      <c r="C29" s="4" t="n"/>
      <c r="D29" s="5" t="n"/>
      <c r="E29" s="5" t="n"/>
      <c r="F29" s="6" t="n"/>
      <c r="G29" s="6" t="n"/>
      <c r="H29" s="5" t="n"/>
      <c r="I29" s="4" t="n"/>
      <c r="J29" s="4" t="n"/>
      <c r="K29" s="4" t="n"/>
      <c r="L29" s="7" t="n"/>
      <c r="M29" s="7" t="n"/>
      <c r="N29" s="7" t="n"/>
      <c r="O29" s="13">
        <f>IF(A29="","",IF(N29&lt;&gt;"","Returned",IF(M29="","",IF(TODAY()&gt;M29,"Overdue","On Loan"))))</f>
        <v/>
      </c>
      <c r="P29" s="14">
        <f>IF(A29="","",IFERROR(VLOOKUP(J29,'Lists &amp; Guidance'!$A$15:$B$17,2,FALSE),0))</f>
        <v/>
      </c>
      <c r="Q29" s="10" t="n"/>
      <c r="R29" s="10" t="n"/>
      <c r="S29" s="10" t="n"/>
      <c r="T29" s="15">
        <f>IF(A29="","",MAX(0,P29+R29-S29))</f>
        <v/>
      </c>
      <c r="U29" s="4" t="n"/>
      <c r="V29" s="5" t="n"/>
      <c r="W29" s="16">
        <f>IF(A29="","",IF(P29+R29=0,0,S29/(P29+R29)))</f>
        <v/>
      </c>
    </row>
    <row r="30" ht="28" customHeight="1">
      <c r="A30" s="4" t="n"/>
      <c r="B30" s="5" t="n"/>
      <c r="C30" s="4" t="n"/>
      <c r="D30" s="5" t="n"/>
      <c r="E30" s="5" t="n"/>
      <c r="F30" s="6" t="n"/>
      <c r="G30" s="6" t="n"/>
      <c r="H30" s="5" t="n"/>
      <c r="I30" s="4" t="n"/>
      <c r="J30" s="4" t="n"/>
      <c r="K30" s="4" t="n"/>
      <c r="L30" s="7" t="n"/>
      <c r="M30" s="7" t="n"/>
      <c r="N30" s="7" t="n"/>
      <c r="O30" s="8">
        <f>IF(A30="","",IF(N30&lt;&gt;"","Returned",IF(M30="","",IF(TODAY()&gt;M30,"Overdue","On Loan"))))</f>
        <v/>
      </c>
      <c r="P30" s="9">
        <f>IF(A30="","",IFERROR(VLOOKUP(J30,'Lists &amp; Guidance'!$A$15:$B$17,2,FALSE),0))</f>
        <v/>
      </c>
      <c r="Q30" s="10" t="n"/>
      <c r="R30" s="10" t="n"/>
      <c r="S30" s="10" t="n"/>
      <c r="T30" s="11">
        <f>IF(A30="","",MAX(0,P30+R30-S30))</f>
        <v/>
      </c>
      <c r="U30" s="4" t="n"/>
      <c r="V30" s="5" t="n"/>
      <c r="W30" s="12">
        <f>IF(A30="","",IF(P30+R30=0,0,S30/(P30+R30)))</f>
        <v/>
      </c>
    </row>
    <row r="31" ht="28" customHeight="1">
      <c r="A31" s="4" t="n"/>
      <c r="B31" s="5" t="n"/>
      <c r="C31" s="4" t="n"/>
      <c r="D31" s="5" t="n"/>
      <c r="E31" s="5" t="n"/>
      <c r="F31" s="6" t="n"/>
      <c r="G31" s="6" t="n"/>
      <c r="H31" s="5" t="n"/>
      <c r="I31" s="4" t="n"/>
      <c r="J31" s="4" t="n"/>
      <c r="K31" s="4" t="n"/>
      <c r="L31" s="7" t="n"/>
      <c r="M31" s="7" t="n"/>
      <c r="N31" s="7" t="n"/>
      <c r="O31" s="13">
        <f>IF(A31="","",IF(N31&lt;&gt;"","Returned",IF(M31="","",IF(TODAY()&gt;M31,"Overdue","On Loan"))))</f>
        <v/>
      </c>
      <c r="P31" s="14">
        <f>IF(A31="","",IFERROR(VLOOKUP(J31,'Lists &amp; Guidance'!$A$15:$B$17,2,FALSE),0))</f>
        <v/>
      </c>
      <c r="Q31" s="10" t="n"/>
      <c r="R31" s="10" t="n"/>
      <c r="S31" s="10" t="n"/>
      <c r="T31" s="15">
        <f>IF(A31="","",MAX(0,P31+R31-S31))</f>
        <v/>
      </c>
      <c r="U31" s="4" t="n"/>
      <c r="V31" s="5" t="n"/>
      <c r="W31" s="16">
        <f>IF(A31="","",IF(P31+R31=0,0,S31/(P31+R31)))</f>
        <v/>
      </c>
    </row>
    <row r="32" ht="28" customHeight="1">
      <c r="A32" s="4" t="n"/>
      <c r="B32" s="5" t="n"/>
      <c r="C32" s="4" t="n"/>
      <c r="D32" s="5" t="n"/>
      <c r="E32" s="5" t="n"/>
      <c r="F32" s="6" t="n"/>
      <c r="G32" s="6" t="n"/>
      <c r="H32" s="5" t="n"/>
      <c r="I32" s="4" t="n"/>
      <c r="J32" s="4" t="n"/>
      <c r="K32" s="4" t="n"/>
      <c r="L32" s="7" t="n"/>
      <c r="M32" s="7" t="n"/>
      <c r="N32" s="7" t="n"/>
      <c r="O32" s="8">
        <f>IF(A32="","",IF(N32&lt;&gt;"","Returned",IF(M32="","",IF(TODAY()&gt;M32,"Overdue","On Loan"))))</f>
        <v/>
      </c>
      <c r="P32" s="9">
        <f>IF(A32="","",IFERROR(VLOOKUP(J32,'Lists &amp; Guidance'!$A$15:$B$17,2,FALSE),0))</f>
        <v/>
      </c>
      <c r="Q32" s="10" t="n"/>
      <c r="R32" s="10" t="n"/>
      <c r="S32" s="10" t="n"/>
      <c r="T32" s="11">
        <f>IF(A32="","",MAX(0,P32+R32-S32))</f>
        <v/>
      </c>
      <c r="U32" s="4" t="n"/>
      <c r="V32" s="5" t="n"/>
      <c r="W32" s="12">
        <f>IF(A32="","",IF(P32+R32=0,0,S32/(P32+R32)))</f>
        <v/>
      </c>
    </row>
    <row r="33" ht="28" customHeight="1">
      <c r="A33" s="4" t="n"/>
      <c r="B33" s="5" t="n"/>
      <c r="C33" s="4" t="n"/>
      <c r="D33" s="5" t="n"/>
      <c r="E33" s="5" t="n"/>
      <c r="F33" s="6" t="n"/>
      <c r="G33" s="6" t="n"/>
      <c r="H33" s="5" t="n"/>
      <c r="I33" s="4" t="n"/>
      <c r="J33" s="4" t="n"/>
      <c r="K33" s="4" t="n"/>
      <c r="L33" s="7" t="n"/>
      <c r="M33" s="7" t="n"/>
      <c r="N33" s="7" t="n"/>
      <c r="O33" s="13">
        <f>IF(A33="","",IF(N33&lt;&gt;"","Returned",IF(M33="","",IF(TODAY()&gt;M33,"Overdue","On Loan"))))</f>
        <v/>
      </c>
      <c r="P33" s="14">
        <f>IF(A33="","",IFERROR(VLOOKUP(J33,'Lists &amp; Guidance'!$A$15:$B$17,2,FALSE),0))</f>
        <v/>
      </c>
      <c r="Q33" s="10" t="n"/>
      <c r="R33" s="10" t="n"/>
      <c r="S33" s="10" t="n"/>
      <c r="T33" s="15">
        <f>IF(A33="","",MAX(0,P33+R33-S33))</f>
        <v/>
      </c>
      <c r="U33" s="4" t="n"/>
      <c r="V33" s="5" t="n"/>
      <c r="W33" s="16">
        <f>IF(A33="","",IF(P33+R33=0,0,S33/(P33+R33)))</f>
        <v/>
      </c>
    </row>
    <row r="34" ht="28" customHeight="1">
      <c r="A34" s="4" t="n"/>
      <c r="B34" s="5" t="n"/>
      <c r="C34" s="4" t="n"/>
      <c r="D34" s="5" t="n"/>
      <c r="E34" s="5" t="n"/>
      <c r="F34" s="6" t="n"/>
      <c r="G34" s="6" t="n"/>
      <c r="H34" s="5" t="n"/>
      <c r="I34" s="4" t="n"/>
      <c r="J34" s="4" t="n"/>
      <c r="K34" s="4" t="n"/>
      <c r="L34" s="7" t="n"/>
      <c r="M34" s="7" t="n"/>
      <c r="N34" s="7" t="n"/>
      <c r="O34" s="8">
        <f>IF(A34="","",IF(N34&lt;&gt;"","Returned",IF(M34="","",IF(TODAY()&gt;M34,"Overdue","On Loan"))))</f>
        <v/>
      </c>
      <c r="P34" s="9">
        <f>IF(A34="","",IFERROR(VLOOKUP(J34,'Lists &amp; Guidance'!$A$15:$B$17,2,FALSE),0))</f>
        <v/>
      </c>
      <c r="Q34" s="10" t="n"/>
      <c r="R34" s="10" t="n"/>
      <c r="S34" s="10" t="n"/>
      <c r="T34" s="11">
        <f>IF(A34="","",MAX(0,P34+R34-S34))</f>
        <v/>
      </c>
      <c r="U34" s="4" t="n"/>
      <c r="V34" s="5" t="n"/>
      <c r="W34" s="12">
        <f>IF(A34="","",IF(P34+R34=0,0,S34/(P34+R34)))</f>
        <v/>
      </c>
    </row>
    <row r="35" ht="28" customHeight="1">
      <c r="A35" s="4" t="n"/>
      <c r="B35" s="5" t="n"/>
      <c r="C35" s="4" t="n"/>
      <c r="D35" s="5" t="n"/>
      <c r="E35" s="5" t="n"/>
      <c r="F35" s="6" t="n"/>
      <c r="G35" s="6" t="n"/>
      <c r="H35" s="5" t="n"/>
      <c r="I35" s="4" t="n"/>
      <c r="J35" s="4" t="n"/>
      <c r="K35" s="4" t="n"/>
      <c r="L35" s="7" t="n"/>
      <c r="M35" s="7" t="n"/>
      <c r="N35" s="7" t="n"/>
      <c r="O35" s="13">
        <f>IF(A35="","",IF(N35&lt;&gt;"","Returned",IF(M35="","",IF(TODAY()&gt;M35,"Overdue","On Loan"))))</f>
        <v/>
      </c>
      <c r="P35" s="14">
        <f>IF(A35="","",IFERROR(VLOOKUP(J35,'Lists &amp; Guidance'!$A$15:$B$17,2,FALSE),0))</f>
        <v/>
      </c>
      <c r="Q35" s="10" t="n"/>
      <c r="R35" s="10" t="n"/>
      <c r="S35" s="10" t="n"/>
      <c r="T35" s="15">
        <f>IF(A35="","",MAX(0,P35+R35-S35))</f>
        <v/>
      </c>
      <c r="U35" s="4" t="n"/>
      <c r="V35" s="5" t="n"/>
      <c r="W35" s="16">
        <f>IF(A35="","",IF(P35+R35=0,0,S35/(P35+R35)))</f>
        <v/>
      </c>
    </row>
    <row r="36" ht="28" customHeight="1">
      <c r="A36" s="4" t="n"/>
      <c r="B36" s="5" t="n"/>
      <c r="C36" s="4" t="n"/>
      <c r="D36" s="5" t="n"/>
      <c r="E36" s="5" t="n"/>
      <c r="F36" s="6" t="n"/>
      <c r="G36" s="6" t="n"/>
      <c r="H36" s="5" t="n"/>
      <c r="I36" s="4" t="n"/>
      <c r="J36" s="4" t="n"/>
      <c r="K36" s="4" t="n"/>
      <c r="L36" s="7" t="n"/>
      <c r="M36" s="7" t="n"/>
      <c r="N36" s="7" t="n"/>
      <c r="O36" s="8">
        <f>IF(A36="","",IF(N36&lt;&gt;"","Returned",IF(M36="","",IF(TODAY()&gt;M36,"Overdue","On Loan"))))</f>
        <v/>
      </c>
      <c r="P36" s="9">
        <f>IF(A36="","",IFERROR(VLOOKUP(J36,'Lists &amp; Guidance'!$A$15:$B$17,2,FALSE),0))</f>
        <v/>
      </c>
      <c r="Q36" s="10" t="n"/>
      <c r="R36" s="10" t="n"/>
      <c r="S36" s="10" t="n"/>
      <c r="T36" s="11">
        <f>IF(A36="","",MAX(0,P36+R36-S36))</f>
        <v/>
      </c>
      <c r="U36" s="4" t="n"/>
      <c r="V36" s="5" t="n"/>
      <c r="W36" s="12">
        <f>IF(A36="","",IF(P36+R36=0,0,S36/(P36+R36)))</f>
        <v/>
      </c>
    </row>
    <row r="37" ht="28" customHeight="1">
      <c r="A37" s="4" t="n"/>
      <c r="B37" s="5" t="n"/>
      <c r="C37" s="4" t="n"/>
      <c r="D37" s="5" t="n"/>
      <c r="E37" s="5" t="n"/>
      <c r="F37" s="6" t="n"/>
      <c r="G37" s="6" t="n"/>
      <c r="H37" s="5" t="n"/>
      <c r="I37" s="4" t="n"/>
      <c r="J37" s="4" t="n"/>
      <c r="K37" s="4" t="n"/>
      <c r="L37" s="7" t="n"/>
      <c r="M37" s="7" t="n"/>
      <c r="N37" s="7" t="n"/>
      <c r="O37" s="13">
        <f>IF(A37="","",IF(N37&lt;&gt;"","Returned",IF(M37="","",IF(TODAY()&gt;M37,"Overdue","On Loan"))))</f>
        <v/>
      </c>
      <c r="P37" s="14">
        <f>IF(A37="","",IFERROR(VLOOKUP(J37,'Lists &amp; Guidance'!$A$15:$B$17,2,FALSE),0))</f>
        <v/>
      </c>
      <c r="Q37" s="10" t="n"/>
      <c r="R37" s="10" t="n"/>
      <c r="S37" s="10" t="n"/>
      <c r="T37" s="15">
        <f>IF(A37="","",MAX(0,P37+R37-S37))</f>
        <v/>
      </c>
      <c r="U37" s="4" t="n"/>
      <c r="V37" s="5" t="n"/>
      <c r="W37" s="16">
        <f>IF(A37="","",IF(P37+R37=0,0,S37/(P37+R37)))</f>
        <v/>
      </c>
    </row>
    <row r="38" ht="28" customHeight="1">
      <c r="A38" s="4" t="n"/>
      <c r="B38" s="5" t="n"/>
      <c r="C38" s="4" t="n"/>
      <c r="D38" s="5" t="n"/>
      <c r="E38" s="5" t="n"/>
      <c r="F38" s="6" t="n"/>
      <c r="G38" s="6" t="n"/>
      <c r="H38" s="5" t="n"/>
      <c r="I38" s="4" t="n"/>
      <c r="J38" s="4" t="n"/>
      <c r="K38" s="4" t="n"/>
      <c r="L38" s="7" t="n"/>
      <c r="M38" s="7" t="n"/>
      <c r="N38" s="7" t="n"/>
      <c r="O38" s="8">
        <f>IF(A38="","",IF(N38&lt;&gt;"","Returned",IF(M38="","",IF(TODAY()&gt;M38,"Overdue","On Loan"))))</f>
        <v/>
      </c>
      <c r="P38" s="9">
        <f>IF(A38="","",IFERROR(VLOOKUP(J38,'Lists &amp; Guidance'!$A$15:$B$17,2,FALSE),0))</f>
        <v/>
      </c>
      <c r="Q38" s="10" t="n"/>
      <c r="R38" s="10" t="n"/>
      <c r="S38" s="10" t="n"/>
      <c r="T38" s="11">
        <f>IF(A38="","",MAX(0,P38+R38-S38))</f>
        <v/>
      </c>
      <c r="U38" s="4" t="n"/>
      <c r="V38" s="5" t="n"/>
      <c r="W38" s="12">
        <f>IF(A38="","",IF(P38+R38=0,0,S38/(P38+R38)))</f>
        <v/>
      </c>
    </row>
    <row r="39" ht="28" customHeight="1">
      <c r="A39" s="4" t="n"/>
      <c r="B39" s="5" t="n"/>
      <c r="C39" s="4" t="n"/>
      <c r="D39" s="5" t="n"/>
      <c r="E39" s="5" t="n"/>
      <c r="F39" s="6" t="n"/>
      <c r="G39" s="6" t="n"/>
      <c r="H39" s="5" t="n"/>
      <c r="I39" s="4" t="n"/>
      <c r="J39" s="4" t="n"/>
      <c r="K39" s="4" t="n"/>
      <c r="L39" s="7" t="n"/>
      <c r="M39" s="7" t="n"/>
      <c r="N39" s="7" t="n"/>
      <c r="O39" s="13">
        <f>IF(A39="","",IF(N39&lt;&gt;"","Returned",IF(M39="","",IF(TODAY()&gt;M39,"Overdue","On Loan"))))</f>
        <v/>
      </c>
      <c r="P39" s="14">
        <f>IF(A39="","",IFERROR(VLOOKUP(J39,'Lists &amp; Guidance'!$A$15:$B$17,2,FALSE),0))</f>
        <v/>
      </c>
      <c r="Q39" s="10" t="n"/>
      <c r="R39" s="10" t="n"/>
      <c r="S39" s="10" t="n"/>
      <c r="T39" s="15">
        <f>IF(A39="","",MAX(0,P39+R39-S39))</f>
        <v/>
      </c>
      <c r="U39" s="4" t="n"/>
      <c r="V39" s="5" t="n"/>
      <c r="W39" s="16">
        <f>IF(A39="","",IF(P39+R39=0,0,S39/(P39+R39)))</f>
        <v/>
      </c>
    </row>
    <row r="40" ht="28" customHeight="1">
      <c r="A40" s="4" t="n"/>
      <c r="B40" s="5" t="n"/>
      <c r="C40" s="4" t="n"/>
      <c r="D40" s="5" t="n"/>
      <c r="E40" s="5" t="n"/>
      <c r="F40" s="6" t="n"/>
      <c r="G40" s="6" t="n"/>
      <c r="H40" s="5" t="n"/>
      <c r="I40" s="4" t="n"/>
      <c r="J40" s="4" t="n"/>
      <c r="K40" s="4" t="n"/>
      <c r="L40" s="7" t="n"/>
      <c r="M40" s="7" t="n"/>
      <c r="N40" s="7" t="n"/>
      <c r="O40" s="8">
        <f>IF(A40="","",IF(N40&lt;&gt;"","Returned",IF(M40="","",IF(TODAY()&gt;M40,"Overdue","On Loan"))))</f>
        <v/>
      </c>
      <c r="P40" s="9">
        <f>IF(A40="","",IFERROR(VLOOKUP(J40,'Lists &amp; Guidance'!$A$15:$B$17,2,FALSE),0))</f>
        <v/>
      </c>
      <c r="Q40" s="10" t="n"/>
      <c r="R40" s="10" t="n"/>
      <c r="S40" s="10" t="n"/>
      <c r="T40" s="11">
        <f>IF(A40="","",MAX(0,P40+R40-S40))</f>
        <v/>
      </c>
      <c r="U40" s="4" t="n"/>
      <c r="V40" s="5" t="n"/>
      <c r="W40" s="12">
        <f>IF(A40="","",IF(P40+R40=0,0,S40/(P40+R40)))</f>
        <v/>
      </c>
    </row>
    <row r="41" ht="28" customHeight="1">
      <c r="A41" s="4" t="n"/>
      <c r="B41" s="5" t="n"/>
      <c r="C41" s="4" t="n"/>
      <c r="D41" s="5" t="n"/>
      <c r="E41" s="5" t="n"/>
      <c r="F41" s="6" t="n"/>
      <c r="G41" s="6" t="n"/>
      <c r="H41" s="5" t="n"/>
      <c r="I41" s="4" t="n"/>
      <c r="J41" s="4" t="n"/>
      <c r="K41" s="4" t="n"/>
      <c r="L41" s="7" t="n"/>
      <c r="M41" s="7" t="n"/>
      <c r="N41" s="7" t="n"/>
      <c r="O41" s="13">
        <f>IF(A41="","",IF(N41&lt;&gt;"","Returned",IF(M41="","",IF(TODAY()&gt;M41,"Overdue","On Loan"))))</f>
        <v/>
      </c>
      <c r="P41" s="14">
        <f>IF(A41="","",IFERROR(VLOOKUP(J41,'Lists &amp; Guidance'!$A$15:$B$17,2,FALSE),0))</f>
        <v/>
      </c>
      <c r="Q41" s="10" t="n"/>
      <c r="R41" s="10" t="n"/>
      <c r="S41" s="10" t="n"/>
      <c r="T41" s="15">
        <f>IF(A41="","",MAX(0,P41+R41-S41))</f>
        <v/>
      </c>
      <c r="U41" s="4" t="n"/>
      <c r="V41" s="5" t="n"/>
      <c r="W41" s="16">
        <f>IF(A41="","",IF(P41+R41=0,0,S41/(P41+R41)))</f>
        <v/>
      </c>
    </row>
    <row r="42" ht="28" customHeight="1">
      <c r="A42" s="4" t="n"/>
      <c r="B42" s="5" t="n"/>
      <c r="C42" s="4" t="n"/>
      <c r="D42" s="5" t="n"/>
      <c r="E42" s="5" t="n"/>
      <c r="F42" s="6" t="n"/>
      <c r="G42" s="6" t="n"/>
      <c r="H42" s="5" t="n"/>
      <c r="I42" s="4" t="n"/>
      <c r="J42" s="4" t="n"/>
      <c r="K42" s="4" t="n"/>
      <c r="L42" s="7" t="n"/>
      <c r="M42" s="7" t="n"/>
      <c r="N42" s="7" t="n"/>
      <c r="O42" s="8">
        <f>IF(A42="","",IF(N42&lt;&gt;"","Returned",IF(M42="","",IF(TODAY()&gt;M42,"Overdue","On Loan"))))</f>
        <v/>
      </c>
      <c r="P42" s="9">
        <f>IF(A42="","",IFERROR(VLOOKUP(J42,'Lists &amp; Guidance'!$A$15:$B$17,2,FALSE),0))</f>
        <v/>
      </c>
      <c r="Q42" s="10" t="n"/>
      <c r="R42" s="10" t="n"/>
      <c r="S42" s="10" t="n"/>
      <c r="T42" s="11">
        <f>IF(A42="","",MAX(0,P42+R42-S42))</f>
        <v/>
      </c>
      <c r="U42" s="4" t="n"/>
      <c r="V42" s="5" t="n"/>
      <c r="W42" s="12">
        <f>IF(A42="","",IF(P42+R42=0,0,S42/(P42+R42)))</f>
        <v/>
      </c>
    </row>
    <row r="43" ht="28" customHeight="1">
      <c r="A43" s="4" t="n"/>
      <c r="B43" s="5" t="n"/>
      <c r="C43" s="4" t="n"/>
      <c r="D43" s="5" t="n"/>
      <c r="E43" s="5" t="n"/>
      <c r="F43" s="6" t="n"/>
      <c r="G43" s="6" t="n"/>
      <c r="H43" s="5" t="n"/>
      <c r="I43" s="4" t="n"/>
      <c r="J43" s="4" t="n"/>
      <c r="K43" s="4" t="n"/>
      <c r="L43" s="7" t="n"/>
      <c r="M43" s="7" t="n"/>
      <c r="N43" s="7" t="n"/>
      <c r="O43" s="13">
        <f>IF(A43="","",IF(N43&lt;&gt;"","Returned",IF(M43="","",IF(TODAY()&gt;M43,"Overdue","On Loan"))))</f>
        <v/>
      </c>
      <c r="P43" s="14">
        <f>IF(A43="","",IFERROR(VLOOKUP(J43,'Lists &amp; Guidance'!$A$15:$B$17,2,FALSE),0))</f>
        <v/>
      </c>
      <c r="Q43" s="10" t="n"/>
      <c r="R43" s="10" t="n"/>
      <c r="S43" s="10" t="n"/>
      <c r="T43" s="15">
        <f>IF(A43="","",MAX(0,P43+R43-S43))</f>
        <v/>
      </c>
      <c r="U43" s="4" t="n"/>
      <c r="V43" s="5" t="n"/>
      <c r="W43" s="16">
        <f>IF(A43="","",IF(P43+R43=0,0,S43/(P43+R43)))</f>
        <v/>
      </c>
    </row>
    <row r="44" ht="28" customHeight="1">
      <c r="A44" s="4" t="n"/>
      <c r="B44" s="5" t="n"/>
      <c r="C44" s="4" t="n"/>
      <c r="D44" s="5" t="n"/>
      <c r="E44" s="5" t="n"/>
      <c r="F44" s="6" t="n"/>
      <c r="G44" s="6" t="n"/>
      <c r="H44" s="5" t="n"/>
      <c r="I44" s="4" t="n"/>
      <c r="J44" s="4" t="n"/>
      <c r="K44" s="4" t="n"/>
      <c r="L44" s="7" t="n"/>
      <c r="M44" s="7" t="n"/>
      <c r="N44" s="7" t="n"/>
      <c r="O44" s="8">
        <f>IF(A44="","",IF(N44&lt;&gt;"","Returned",IF(M44="","",IF(TODAY()&gt;M44,"Overdue","On Loan"))))</f>
        <v/>
      </c>
      <c r="P44" s="9">
        <f>IF(A44="","",IFERROR(VLOOKUP(J44,'Lists &amp; Guidance'!$A$15:$B$17,2,FALSE),0))</f>
        <v/>
      </c>
      <c r="Q44" s="10" t="n"/>
      <c r="R44" s="10" t="n"/>
      <c r="S44" s="10" t="n"/>
      <c r="T44" s="11">
        <f>IF(A44="","",MAX(0,P44+R44-S44))</f>
        <v/>
      </c>
      <c r="U44" s="4" t="n"/>
      <c r="V44" s="5" t="n"/>
      <c r="W44" s="12">
        <f>IF(A44="","",IF(P44+R44=0,0,S44/(P44+R44)))</f>
        <v/>
      </c>
    </row>
    <row r="45" ht="28" customHeight="1">
      <c r="A45" s="4" t="n"/>
      <c r="B45" s="5" t="n"/>
      <c r="C45" s="4" t="n"/>
      <c r="D45" s="5" t="n"/>
      <c r="E45" s="5" t="n"/>
      <c r="F45" s="6" t="n"/>
      <c r="G45" s="6" t="n"/>
      <c r="H45" s="5" t="n"/>
      <c r="I45" s="4" t="n"/>
      <c r="J45" s="4" t="n"/>
      <c r="K45" s="4" t="n"/>
      <c r="L45" s="7" t="n"/>
      <c r="M45" s="7" t="n"/>
      <c r="N45" s="7" t="n"/>
      <c r="O45" s="13">
        <f>IF(A45="","",IF(N45&lt;&gt;"","Returned",IF(M45="","",IF(TODAY()&gt;M45,"Overdue","On Loan"))))</f>
        <v/>
      </c>
      <c r="P45" s="14">
        <f>IF(A45="","",IFERROR(VLOOKUP(J45,'Lists &amp; Guidance'!$A$15:$B$17,2,FALSE),0))</f>
        <v/>
      </c>
      <c r="Q45" s="10" t="n"/>
      <c r="R45" s="10" t="n"/>
      <c r="S45" s="10" t="n"/>
      <c r="T45" s="15">
        <f>IF(A45="","",MAX(0,P45+R45-S45))</f>
        <v/>
      </c>
      <c r="U45" s="4" t="n"/>
      <c r="V45" s="5" t="n"/>
      <c r="W45" s="16">
        <f>IF(A45="","",IF(P45+R45=0,0,S45/(P45+R45)))</f>
        <v/>
      </c>
    </row>
    <row r="46" ht="28" customHeight="1">
      <c r="A46" s="4" t="n"/>
      <c r="B46" s="5" t="n"/>
      <c r="C46" s="4" t="n"/>
      <c r="D46" s="5" t="n"/>
      <c r="E46" s="5" t="n"/>
      <c r="F46" s="6" t="n"/>
      <c r="G46" s="6" t="n"/>
      <c r="H46" s="5" t="n"/>
      <c r="I46" s="4" t="n"/>
      <c r="J46" s="4" t="n"/>
      <c r="K46" s="4" t="n"/>
      <c r="L46" s="7" t="n"/>
      <c r="M46" s="7" t="n"/>
      <c r="N46" s="7" t="n"/>
      <c r="O46" s="8">
        <f>IF(A46="","",IF(N46&lt;&gt;"","Returned",IF(M46="","",IF(TODAY()&gt;M46,"Overdue","On Loan"))))</f>
        <v/>
      </c>
      <c r="P46" s="9">
        <f>IF(A46="","",IFERROR(VLOOKUP(J46,'Lists &amp; Guidance'!$A$15:$B$17,2,FALSE),0))</f>
        <v/>
      </c>
      <c r="Q46" s="10" t="n"/>
      <c r="R46" s="10" t="n"/>
      <c r="S46" s="10" t="n"/>
      <c r="T46" s="11">
        <f>IF(A46="","",MAX(0,P46+R46-S46))</f>
        <v/>
      </c>
      <c r="U46" s="4" t="n"/>
      <c r="V46" s="5" t="n"/>
      <c r="W46" s="12">
        <f>IF(A46="","",IF(P46+R46=0,0,S46/(P46+R46)))</f>
        <v/>
      </c>
    </row>
    <row r="47" ht="28" customHeight="1">
      <c r="A47" s="4" t="n"/>
      <c r="B47" s="5" t="n"/>
      <c r="C47" s="4" t="n"/>
      <c r="D47" s="5" t="n"/>
      <c r="E47" s="5" t="n"/>
      <c r="F47" s="6" t="n"/>
      <c r="G47" s="6" t="n"/>
      <c r="H47" s="5" t="n"/>
      <c r="I47" s="4" t="n"/>
      <c r="J47" s="4" t="n"/>
      <c r="K47" s="4" t="n"/>
      <c r="L47" s="7" t="n"/>
      <c r="M47" s="7" t="n"/>
      <c r="N47" s="7" t="n"/>
      <c r="O47" s="13">
        <f>IF(A47="","",IF(N47&lt;&gt;"","Returned",IF(M47="","",IF(TODAY()&gt;M47,"Overdue","On Loan"))))</f>
        <v/>
      </c>
      <c r="P47" s="14">
        <f>IF(A47="","",IFERROR(VLOOKUP(J47,'Lists &amp; Guidance'!$A$15:$B$17,2,FALSE),0))</f>
        <v/>
      </c>
      <c r="Q47" s="10" t="n"/>
      <c r="R47" s="10" t="n"/>
      <c r="S47" s="10" t="n"/>
      <c r="T47" s="15">
        <f>IF(A47="","",MAX(0,P47+R47-S47))</f>
        <v/>
      </c>
      <c r="U47" s="4" t="n"/>
      <c r="V47" s="5" t="n"/>
      <c r="W47" s="16">
        <f>IF(A47="","",IF(P47+R47=0,0,S47/(P47+R47)))</f>
        <v/>
      </c>
    </row>
    <row r="48" ht="28" customHeight="1">
      <c r="A48" s="4" t="n"/>
      <c r="B48" s="5" t="n"/>
      <c r="C48" s="4" t="n"/>
      <c r="D48" s="5" t="n"/>
      <c r="E48" s="5" t="n"/>
      <c r="F48" s="6" t="n"/>
      <c r="G48" s="6" t="n"/>
      <c r="H48" s="5" t="n"/>
      <c r="I48" s="4" t="n"/>
      <c r="J48" s="4" t="n"/>
      <c r="K48" s="4" t="n"/>
      <c r="L48" s="7" t="n"/>
      <c r="M48" s="7" t="n"/>
      <c r="N48" s="7" t="n"/>
      <c r="O48" s="8">
        <f>IF(A48="","",IF(N48&lt;&gt;"","Returned",IF(M48="","",IF(TODAY()&gt;M48,"Overdue","On Loan"))))</f>
        <v/>
      </c>
      <c r="P48" s="9">
        <f>IF(A48="","",IFERROR(VLOOKUP(J48,'Lists &amp; Guidance'!$A$15:$B$17,2,FALSE),0))</f>
        <v/>
      </c>
      <c r="Q48" s="10" t="n"/>
      <c r="R48" s="10" t="n"/>
      <c r="S48" s="10" t="n"/>
      <c r="T48" s="11">
        <f>IF(A48="","",MAX(0,P48+R48-S48))</f>
        <v/>
      </c>
      <c r="U48" s="4" t="n"/>
      <c r="V48" s="5" t="n"/>
      <c r="W48" s="12">
        <f>IF(A48="","",IF(P48+R48=0,0,S48/(P48+R48)))</f>
        <v/>
      </c>
    </row>
    <row r="49" ht="28" customHeight="1">
      <c r="A49" s="4" t="n"/>
      <c r="B49" s="5" t="n"/>
      <c r="C49" s="4" t="n"/>
      <c r="D49" s="5" t="n"/>
      <c r="E49" s="5" t="n"/>
      <c r="F49" s="6" t="n"/>
      <c r="G49" s="6" t="n"/>
      <c r="H49" s="5" t="n"/>
      <c r="I49" s="4" t="n"/>
      <c r="J49" s="4" t="n"/>
      <c r="K49" s="4" t="n"/>
      <c r="L49" s="7" t="n"/>
      <c r="M49" s="7" t="n"/>
      <c r="N49" s="7" t="n"/>
      <c r="O49" s="13">
        <f>IF(A49="","",IF(N49&lt;&gt;"","Returned",IF(M49="","",IF(TODAY()&gt;M49,"Overdue","On Loan"))))</f>
        <v/>
      </c>
      <c r="P49" s="14">
        <f>IF(A49="","",IFERROR(VLOOKUP(J49,'Lists &amp; Guidance'!$A$15:$B$17,2,FALSE),0))</f>
        <v/>
      </c>
      <c r="Q49" s="10" t="n"/>
      <c r="R49" s="10" t="n"/>
      <c r="S49" s="10" t="n"/>
      <c r="T49" s="15">
        <f>IF(A49="","",MAX(0,P49+R49-S49))</f>
        <v/>
      </c>
      <c r="U49" s="4" t="n"/>
      <c r="V49" s="5" t="n"/>
      <c r="W49" s="16">
        <f>IF(A49="","",IF(P49+R49=0,0,S49/(P49+R49)))</f>
        <v/>
      </c>
    </row>
    <row r="50" ht="28" customHeight="1">
      <c r="A50" s="4" t="n"/>
      <c r="B50" s="5" t="n"/>
      <c r="C50" s="4" t="n"/>
      <c r="D50" s="5" t="n"/>
      <c r="E50" s="5" t="n"/>
      <c r="F50" s="6" t="n"/>
      <c r="G50" s="6" t="n"/>
      <c r="H50" s="5" t="n"/>
      <c r="I50" s="4" t="n"/>
      <c r="J50" s="4" t="n"/>
      <c r="K50" s="4" t="n"/>
      <c r="L50" s="7" t="n"/>
      <c r="M50" s="7" t="n"/>
      <c r="N50" s="7" t="n"/>
      <c r="O50" s="8">
        <f>IF(A50="","",IF(N50&lt;&gt;"","Returned",IF(M50="","",IF(TODAY()&gt;M50,"Overdue","On Loan"))))</f>
        <v/>
      </c>
      <c r="P50" s="9">
        <f>IF(A50="","",IFERROR(VLOOKUP(J50,'Lists &amp; Guidance'!$A$15:$B$17,2,FALSE),0))</f>
        <v/>
      </c>
      <c r="Q50" s="10" t="n"/>
      <c r="R50" s="10" t="n"/>
      <c r="S50" s="10" t="n"/>
      <c r="T50" s="11">
        <f>IF(A50="","",MAX(0,P50+R50-S50))</f>
        <v/>
      </c>
      <c r="U50" s="4" t="n"/>
      <c r="V50" s="5" t="n"/>
      <c r="W50" s="12">
        <f>IF(A50="","",IF(P50+R50=0,0,S50/(P50+R50)))</f>
        <v/>
      </c>
    </row>
    <row r="51" ht="28" customHeight="1">
      <c r="A51" s="4" t="n"/>
      <c r="B51" s="5" t="n"/>
      <c r="C51" s="4" t="n"/>
      <c r="D51" s="5" t="n"/>
      <c r="E51" s="5" t="n"/>
      <c r="F51" s="6" t="n"/>
      <c r="G51" s="6" t="n"/>
      <c r="H51" s="5" t="n"/>
      <c r="I51" s="4" t="n"/>
      <c r="J51" s="4" t="n"/>
      <c r="K51" s="4" t="n"/>
      <c r="L51" s="7" t="n"/>
      <c r="M51" s="7" t="n"/>
      <c r="N51" s="7" t="n"/>
      <c r="O51" s="13">
        <f>IF(A51="","",IF(N51&lt;&gt;"","Returned",IF(M51="","",IF(TODAY()&gt;M51,"Overdue","On Loan"))))</f>
        <v/>
      </c>
      <c r="P51" s="14">
        <f>IF(A51="","",IFERROR(VLOOKUP(J51,'Lists &amp; Guidance'!$A$15:$B$17,2,FALSE),0))</f>
        <v/>
      </c>
      <c r="Q51" s="10" t="n"/>
      <c r="R51" s="10" t="n"/>
      <c r="S51" s="10" t="n"/>
      <c r="T51" s="15">
        <f>IF(A51="","",MAX(0,P51+R51-S51))</f>
        <v/>
      </c>
      <c r="U51" s="4" t="n"/>
      <c r="V51" s="5" t="n"/>
      <c r="W51" s="16">
        <f>IF(A51="","",IF(P51+R51=0,0,S51/(P51+R51)))</f>
        <v/>
      </c>
    </row>
    <row r="52" ht="28" customHeight="1">
      <c r="A52" s="4" t="n"/>
      <c r="B52" s="5" t="n"/>
      <c r="C52" s="4" t="n"/>
      <c r="D52" s="5" t="n"/>
      <c r="E52" s="5" t="n"/>
      <c r="F52" s="6" t="n"/>
      <c r="G52" s="6" t="n"/>
      <c r="H52" s="5" t="n"/>
      <c r="I52" s="4" t="n"/>
      <c r="J52" s="4" t="n"/>
      <c r="K52" s="4" t="n"/>
      <c r="L52" s="7" t="n"/>
      <c r="M52" s="7" t="n"/>
      <c r="N52" s="7" t="n"/>
      <c r="O52" s="8">
        <f>IF(A52="","",IF(N52&lt;&gt;"","Returned",IF(M52="","",IF(TODAY()&gt;M52,"Overdue","On Loan"))))</f>
        <v/>
      </c>
      <c r="P52" s="9">
        <f>IF(A52="","",IFERROR(VLOOKUP(J52,'Lists &amp; Guidance'!$A$15:$B$17,2,FALSE),0))</f>
        <v/>
      </c>
      <c r="Q52" s="10" t="n"/>
      <c r="R52" s="10" t="n"/>
      <c r="S52" s="10" t="n"/>
      <c r="T52" s="11">
        <f>IF(A52="","",MAX(0,P52+R52-S52))</f>
        <v/>
      </c>
      <c r="U52" s="4" t="n"/>
      <c r="V52" s="5" t="n"/>
      <c r="W52" s="12">
        <f>IF(A52="","",IF(P52+R52=0,0,S52/(P52+R52)))</f>
        <v/>
      </c>
    </row>
    <row r="53" ht="28" customHeight="1">
      <c r="A53" s="4" t="n"/>
      <c r="B53" s="5" t="n"/>
      <c r="C53" s="4" t="n"/>
      <c r="D53" s="5" t="n"/>
      <c r="E53" s="5" t="n"/>
      <c r="F53" s="6" t="n"/>
      <c r="G53" s="6" t="n"/>
      <c r="H53" s="5" t="n"/>
      <c r="I53" s="4" t="n"/>
      <c r="J53" s="4" t="n"/>
      <c r="K53" s="4" t="n"/>
      <c r="L53" s="7" t="n"/>
      <c r="M53" s="7" t="n"/>
      <c r="N53" s="7" t="n"/>
      <c r="O53" s="13">
        <f>IF(A53="","",IF(N53&lt;&gt;"","Returned",IF(M53="","",IF(TODAY()&gt;M53,"Overdue","On Loan"))))</f>
        <v/>
      </c>
      <c r="P53" s="14">
        <f>IF(A53="","",IFERROR(VLOOKUP(J53,'Lists &amp; Guidance'!$A$15:$B$17,2,FALSE),0))</f>
        <v/>
      </c>
      <c r="Q53" s="10" t="n"/>
      <c r="R53" s="10" t="n"/>
      <c r="S53" s="10" t="n"/>
      <c r="T53" s="15">
        <f>IF(A53="","",MAX(0,P53+R53-S53))</f>
        <v/>
      </c>
      <c r="U53" s="4" t="n"/>
      <c r="V53" s="5" t="n"/>
      <c r="W53" s="16">
        <f>IF(A53="","",IF(P53+R53=0,0,S53/(P53+R53)))</f>
        <v/>
      </c>
    </row>
    <row r="54" ht="28" customHeight="1">
      <c r="A54" s="4" t="n"/>
      <c r="B54" s="5" t="n"/>
      <c r="C54" s="4" t="n"/>
      <c r="D54" s="5" t="n"/>
      <c r="E54" s="5" t="n"/>
      <c r="F54" s="6" t="n"/>
      <c r="G54" s="6" t="n"/>
      <c r="H54" s="5" t="n"/>
      <c r="I54" s="4" t="n"/>
      <c r="J54" s="4" t="n"/>
      <c r="K54" s="4" t="n"/>
      <c r="L54" s="7" t="n"/>
      <c r="M54" s="7" t="n"/>
      <c r="N54" s="7" t="n"/>
      <c r="O54" s="8">
        <f>IF(A54="","",IF(N54&lt;&gt;"","Returned",IF(M54="","",IF(TODAY()&gt;M54,"Overdue","On Loan"))))</f>
        <v/>
      </c>
      <c r="P54" s="9">
        <f>IF(A54="","",IFERROR(VLOOKUP(J54,'Lists &amp; Guidance'!$A$15:$B$17,2,FALSE),0))</f>
        <v/>
      </c>
      <c r="Q54" s="10" t="n"/>
      <c r="R54" s="10" t="n"/>
      <c r="S54" s="10" t="n"/>
      <c r="T54" s="11">
        <f>IF(A54="","",MAX(0,P54+R54-S54))</f>
        <v/>
      </c>
      <c r="U54" s="4" t="n"/>
      <c r="V54" s="5" t="n"/>
      <c r="W54" s="12">
        <f>IF(A54="","",IF(P54+R54=0,0,S54/(P54+R54)))</f>
        <v/>
      </c>
    </row>
    <row r="55" ht="28" customHeight="1">
      <c r="A55" s="4" t="n"/>
      <c r="B55" s="5" t="n"/>
      <c r="C55" s="4" t="n"/>
      <c r="D55" s="5" t="n"/>
      <c r="E55" s="5" t="n"/>
      <c r="F55" s="6" t="n"/>
      <c r="G55" s="6" t="n"/>
      <c r="H55" s="5" t="n"/>
      <c r="I55" s="4" t="n"/>
      <c r="J55" s="4" t="n"/>
      <c r="K55" s="4" t="n"/>
      <c r="L55" s="7" t="n"/>
      <c r="M55" s="7" t="n"/>
      <c r="N55" s="7" t="n"/>
      <c r="O55" s="13">
        <f>IF(A55="","",IF(N55&lt;&gt;"","Returned",IF(M55="","",IF(TODAY()&gt;M55,"Overdue","On Loan"))))</f>
        <v/>
      </c>
      <c r="P55" s="14">
        <f>IF(A55="","",IFERROR(VLOOKUP(J55,'Lists &amp; Guidance'!$A$15:$B$17,2,FALSE),0))</f>
        <v/>
      </c>
      <c r="Q55" s="10" t="n"/>
      <c r="R55" s="10" t="n"/>
      <c r="S55" s="10" t="n"/>
      <c r="T55" s="15">
        <f>IF(A55="","",MAX(0,P55+R55-S55))</f>
        <v/>
      </c>
      <c r="U55" s="4" t="n"/>
      <c r="V55" s="5" t="n"/>
      <c r="W55" s="16">
        <f>IF(A55="","",IF(P55+R55=0,0,S55/(P55+R55)))</f>
        <v/>
      </c>
    </row>
    <row r="56" ht="28" customHeight="1">
      <c r="A56" s="4" t="n"/>
      <c r="B56" s="5" t="n"/>
      <c r="C56" s="4" t="n"/>
      <c r="D56" s="5" t="n"/>
      <c r="E56" s="5" t="n"/>
      <c r="F56" s="6" t="n"/>
      <c r="G56" s="6" t="n"/>
      <c r="H56" s="5" t="n"/>
      <c r="I56" s="4" t="n"/>
      <c r="J56" s="4" t="n"/>
      <c r="K56" s="4" t="n"/>
      <c r="L56" s="7" t="n"/>
      <c r="M56" s="7" t="n"/>
      <c r="N56" s="7" t="n"/>
      <c r="O56" s="8">
        <f>IF(A56="","",IF(N56&lt;&gt;"","Returned",IF(M56="","",IF(TODAY()&gt;M56,"Overdue","On Loan"))))</f>
        <v/>
      </c>
      <c r="P56" s="9">
        <f>IF(A56="","",IFERROR(VLOOKUP(J56,'Lists &amp; Guidance'!$A$15:$B$17,2,FALSE),0))</f>
        <v/>
      </c>
      <c r="Q56" s="10" t="n"/>
      <c r="R56" s="10" t="n"/>
      <c r="S56" s="10" t="n"/>
      <c r="T56" s="11">
        <f>IF(A56="","",MAX(0,P56+R56-S56))</f>
        <v/>
      </c>
      <c r="U56" s="4" t="n"/>
      <c r="V56" s="5" t="n"/>
      <c r="W56" s="12">
        <f>IF(A56="","",IF(P56+R56=0,0,S56/(P56+R56)))</f>
        <v/>
      </c>
    </row>
    <row r="57" ht="28" customHeight="1">
      <c r="A57" s="4" t="n"/>
      <c r="B57" s="5" t="n"/>
      <c r="C57" s="4" t="n"/>
      <c r="D57" s="5" t="n"/>
      <c r="E57" s="5" t="n"/>
      <c r="F57" s="6" t="n"/>
      <c r="G57" s="6" t="n"/>
      <c r="H57" s="5" t="n"/>
      <c r="I57" s="4" t="n"/>
      <c r="J57" s="4" t="n"/>
      <c r="K57" s="4" t="n"/>
      <c r="L57" s="7" t="n"/>
      <c r="M57" s="7" t="n"/>
      <c r="N57" s="7" t="n"/>
      <c r="O57" s="13">
        <f>IF(A57="","",IF(N57&lt;&gt;"","Returned",IF(M57="","",IF(TODAY()&gt;M57,"Overdue","On Loan"))))</f>
        <v/>
      </c>
      <c r="P57" s="14">
        <f>IF(A57="","",IFERROR(VLOOKUP(J57,'Lists &amp; Guidance'!$A$15:$B$17,2,FALSE),0))</f>
        <v/>
      </c>
      <c r="Q57" s="10" t="n"/>
      <c r="R57" s="10" t="n"/>
      <c r="S57" s="10" t="n"/>
      <c r="T57" s="15">
        <f>IF(A57="","",MAX(0,P57+R57-S57))</f>
        <v/>
      </c>
      <c r="U57" s="4" t="n"/>
      <c r="V57" s="5" t="n"/>
      <c r="W57" s="16">
        <f>IF(A57="","",IF(P57+R57=0,0,S57/(P57+R57)))</f>
        <v/>
      </c>
    </row>
    <row r="58" ht="28" customHeight="1">
      <c r="A58" s="4" t="n"/>
      <c r="B58" s="5" t="n"/>
      <c r="C58" s="4" t="n"/>
      <c r="D58" s="5" t="n"/>
      <c r="E58" s="5" t="n"/>
      <c r="F58" s="6" t="n"/>
      <c r="G58" s="6" t="n"/>
      <c r="H58" s="5" t="n"/>
      <c r="I58" s="4" t="n"/>
      <c r="J58" s="4" t="n"/>
      <c r="K58" s="4" t="n"/>
      <c r="L58" s="7" t="n"/>
      <c r="M58" s="7" t="n"/>
      <c r="N58" s="7" t="n"/>
      <c r="O58" s="8">
        <f>IF(A58="","",IF(N58&lt;&gt;"","Returned",IF(M58="","",IF(TODAY()&gt;M58,"Overdue","On Loan"))))</f>
        <v/>
      </c>
      <c r="P58" s="9">
        <f>IF(A58="","",IFERROR(VLOOKUP(J58,'Lists &amp; Guidance'!$A$15:$B$17,2,FALSE),0))</f>
        <v/>
      </c>
      <c r="Q58" s="10" t="n"/>
      <c r="R58" s="10" t="n"/>
      <c r="S58" s="10" t="n"/>
      <c r="T58" s="11">
        <f>IF(A58="","",MAX(0,P58+R58-S58))</f>
        <v/>
      </c>
      <c r="U58" s="4" t="n"/>
      <c r="V58" s="5" t="n"/>
      <c r="W58" s="12">
        <f>IF(A58="","",IF(P58+R58=0,0,S58/(P58+R58)))</f>
        <v/>
      </c>
    </row>
    <row r="59" ht="28" customHeight="1">
      <c r="A59" s="4" t="n"/>
      <c r="B59" s="5" t="n"/>
      <c r="C59" s="4" t="n"/>
      <c r="D59" s="5" t="n"/>
      <c r="E59" s="5" t="n"/>
      <c r="F59" s="6" t="n"/>
      <c r="G59" s="6" t="n"/>
      <c r="H59" s="5" t="n"/>
      <c r="I59" s="4" t="n"/>
      <c r="J59" s="4" t="n"/>
      <c r="K59" s="4" t="n"/>
      <c r="L59" s="7" t="n"/>
      <c r="M59" s="7" t="n"/>
      <c r="N59" s="7" t="n"/>
      <c r="O59" s="13">
        <f>IF(A59="","",IF(N59&lt;&gt;"","Returned",IF(M59="","",IF(TODAY()&gt;M59,"Overdue","On Loan"))))</f>
        <v/>
      </c>
      <c r="P59" s="14">
        <f>IF(A59="","",IFERROR(VLOOKUP(J59,'Lists &amp; Guidance'!$A$15:$B$17,2,FALSE),0))</f>
        <v/>
      </c>
      <c r="Q59" s="10" t="n"/>
      <c r="R59" s="10" t="n"/>
      <c r="S59" s="10" t="n"/>
      <c r="T59" s="15">
        <f>IF(A59="","",MAX(0,P59+R59-S59))</f>
        <v/>
      </c>
      <c r="U59" s="4" t="n"/>
      <c r="V59" s="5" t="n"/>
      <c r="W59" s="16">
        <f>IF(A59="","",IF(P59+R59=0,0,S59/(P59+R59)))</f>
        <v/>
      </c>
    </row>
    <row r="60" ht="28" customHeight="1">
      <c r="A60" s="4" t="n"/>
      <c r="B60" s="5" t="n"/>
      <c r="C60" s="4" t="n"/>
      <c r="D60" s="5" t="n"/>
      <c r="E60" s="5" t="n"/>
      <c r="F60" s="6" t="n"/>
      <c r="G60" s="6" t="n"/>
      <c r="H60" s="5" t="n"/>
      <c r="I60" s="4" t="n"/>
      <c r="J60" s="4" t="n"/>
      <c r="K60" s="4" t="n"/>
      <c r="L60" s="7" t="n"/>
      <c r="M60" s="7" t="n"/>
      <c r="N60" s="7" t="n"/>
      <c r="O60" s="8">
        <f>IF(A60="","",IF(N60&lt;&gt;"","Returned",IF(M60="","",IF(TODAY()&gt;M60,"Overdue","On Loan"))))</f>
        <v/>
      </c>
      <c r="P60" s="9">
        <f>IF(A60="","",IFERROR(VLOOKUP(J60,'Lists &amp; Guidance'!$A$15:$B$17,2,FALSE),0))</f>
        <v/>
      </c>
      <c r="Q60" s="10" t="n"/>
      <c r="R60" s="10" t="n"/>
      <c r="S60" s="10" t="n"/>
      <c r="T60" s="11">
        <f>IF(A60="","",MAX(0,P60+R60-S60))</f>
        <v/>
      </c>
      <c r="U60" s="4" t="n"/>
      <c r="V60" s="5" t="n"/>
      <c r="W60" s="12">
        <f>IF(A60="","",IF(P60+R60=0,0,S60/(P60+R60)))</f>
        <v/>
      </c>
    </row>
    <row r="61" ht="28" customHeight="1">
      <c r="A61" s="4" t="n"/>
      <c r="B61" s="5" t="n"/>
      <c r="C61" s="4" t="n"/>
      <c r="D61" s="5" t="n"/>
      <c r="E61" s="5" t="n"/>
      <c r="F61" s="6" t="n"/>
      <c r="G61" s="6" t="n"/>
      <c r="H61" s="5" t="n"/>
      <c r="I61" s="4" t="n"/>
      <c r="J61" s="4" t="n"/>
      <c r="K61" s="4" t="n"/>
      <c r="L61" s="7" t="n"/>
      <c r="M61" s="7" t="n"/>
      <c r="N61" s="7" t="n"/>
      <c r="O61" s="13">
        <f>IF(A61="","",IF(N61&lt;&gt;"","Returned",IF(M61="","",IF(TODAY()&gt;M61,"Overdue","On Loan"))))</f>
        <v/>
      </c>
      <c r="P61" s="14">
        <f>IF(A61="","",IFERROR(VLOOKUP(J61,'Lists &amp; Guidance'!$A$15:$B$17,2,FALSE),0))</f>
        <v/>
      </c>
      <c r="Q61" s="10" t="n"/>
      <c r="R61" s="10" t="n"/>
      <c r="S61" s="10" t="n"/>
      <c r="T61" s="15">
        <f>IF(A61="","",MAX(0,P61+R61-S61))</f>
        <v/>
      </c>
      <c r="U61" s="4" t="n"/>
      <c r="V61" s="5" t="n"/>
      <c r="W61" s="16">
        <f>IF(A61="","",IF(P61+R61=0,0,S61/(P61+R61)))</f>
        <v/>
      </c>
    </row>
    <row r="62" ht="28" customHeight="1">
      <c r="A62" s="4" t="n"/>
      <c r="B62" s="5" t="n"/>
      <c r="C62" s="4" t="n"/>
      <c r="D62" s="5" t="n"/>
      <c r="E62" s="5" t="n"/>
      <c r="F62" s="6" t="n"/>
      <c r="G62" s="6" t="n"/>
      <c r="H62" s="5" t="n"/>
      <c r="I62" s="4" t="n"/>
      <c r="J62" s="4" t="n"/>
      <c r="K62" s="4" t="n"/>
      <c r="L62" s="7" t="n"/>
      <c r="M62" s="7" t="n"/>
      <c r="N62" s="7" t="n"/>
      <c r="O62" s="8">
        <f>IF(A62="","",IF(N62&lt;&gt;"","Returned",IF(M62="","",IF(TODAY()&gt;M62,"Overdue","On Loan"))))</f>
        <v/>
      </c>
      <c r="P62" s="9">
        <f>IF(A62="","",IFERROR(VLOOKUP(J62,'Lists &amp; Guidance'!$A$15:$B$17,2,FALSE),0))</f>
        <v/>
      </c>
      <c r="Q62" s="10" t="n"/>
      <c r="R62" s="10" t="n"/>
      <c r="S62" s="10" t="n"/>
      <c r="T62" s="11">
        <f>IF(A62="","",MAX(0,P62+R62-S62))</f>
        <v/>
      </c>
      <c r="U62" s="4" t="n"/>
      <c r="V62" s="5" t="n"/>
      <c r="W62" s="12">
        <f>IF(A62="","",IF(P62+R62=0,0,S62/(P62+R62)))</f>
        <v/>
      </c>
    </row>
    <row r="63" ht="28" customHeight="1">
      <c r="A63" s="4" t="n"/>
      <c r="B63" s="5" t="n"/>
      <c r="C63" s="4" t="n"/>
      <c r="D63" s="5" t="n"/>
      <c r="E63" s="5" t="n"/>
      <c r="F63" s="6" t="n"/>
      <c r="G63" s="6" t="n"/>
      <c r="H63" s="5" t="n"/>
      <c r="I63" s="4" t="n"/>
      <c r="J63" s="4" t="n"/>
      <c r="K63" s="4" t="n"/>
      <c r="L63" s="7" t="n"/>
      <c r="M63" s="7" t="n"/>
      <c r="N63" s="7" t="n"/>
      <c r="O63" s="13">
        <f>IF(A63="","",IF(N63&lt;&gt;"","Returned",IF(M63="","",IF(TODAY()&gt;M63,"Overdue","On Loan"))))</f>
        <v/>
      </c>
      <c r="P63" s="14">
        <f>IF(A63="","",IFERROR(VLOOKUP(J63,'Lists &amp; Guidance'!$A$15:$B$17,2,FALSE),0))</f>
        <v/>
      </c>
      <c r="Q63" s="10" t="n"/>
      <c r="R63" s="10" t="n"/>
      <c r="S63" s="10" t="n"/>
      <c r="T63" s="15">
        <f>IF(A63="","",MAX(0,P63+R63-S63))</f>
        <v/>
      </c>
      <c r="U63" s="4" t="n"/>
      <c r="V63" s="5" t="n"/>
      <c r="W63" s="16">
        <f>IF(A63="","",IF(P63+R63=0,0,S63/(P63+R63)))</f>
        <v/>
      </c>
    </row>
    <row r="64" ht="28" customHeight="1">
      <c r="A64" s="4" t="n"/>
      <c r="B64" s="5" t="n"/>
      <c r="C64" s="4" t="n"/>
      <c r="D64" s="5" t="n"/>
      <c r="E64" s="5" t="n"/>
      <c r="F64" s="6" t="n"/>
      <c r="G64" s="6" t="n"/>
      <c r="H64" s="5" t="n"/>
      <c r="I64" s="4" t="n"/>
      <c r="J64" s="4" t="n"/>
      <c r="K64" s="4" t="n"/>
      <c r="L64" s="7" t="n"/>
      <c r="M64" s="7" t="n"/>
      <c r="N64" s="7" t="n"/>
      <c r="O64" s="8">
        <f>IF(A64="","",IF(N64&lt;&gt;"","Returned",IF(M64="","",IF(TODAY()&gt;M64,"Overdue","On Loan"))))</f>
        <v/>
      </c>
      <c r="P64" s="9">
        <f>IF(A64="","",IFERROR(VLOOKUP(J64,'Lists &amp; Guidance'!$A$15:$B$17,2,FALSE),0))</f>
        <v/>
      </c>
      <c r="Q64" s="10" t="n"/>
      <c r="R64" s="10" t="n"/>
      <c r="S64" s="10" t="n"/>
      <c r="T64" s="11">
        <f>IF(A64="","",MAX(0,P64+R64-S64))</f>
        <v/>
      </c>
      <c r="U64" s="4" t="n"/>
      <c r="V64" s="5" t="n"/>
      <c r="W64" s="12">
        <f>IF(A64="","",IF(P64+R64=0,0,S64/(P64+R64)))</f>
        <v/>
      </c>
    </row>
    <row r="65" ht="28" customHeight="1">
      <c r="A65" s="4" t="n"/>
      <c r="B65" s="5" t="n"/>
      <c r="C65" s="4" t="n"/>
      <c r="D65" s="5" t="n"/>
      <c r="E65" s="5" t="n"/>
      <c r="F65" s="6" t="n"/>
      <c r="G65" s="6" t="n"/>
      <c r="H65" s="5" t="n"/>
      <c r="I65" s="4" t="n"/>
      <c r="J65" s="4" t="n"/>
      <c r="K65" s="4" t="n"/>
      <c r="L65" s="7" t="n"/>
      <c r="M65" s="7" t="n"/>
      <c r="N65" s="7" t="n"/>
      <c r="O65" s="13">
        <f>IF(A65="","",IF(N65&lt;&gt;"","Returned",IF(M65="","",IF(TODAY()&gt;M65,"Overdue","On Loan"))))</f>
        <v/>
      </c>
      <c r="P65" s="14">
        <f>IF(A65="","",IFERROR(VLOOKUP(J65,'Lists &amp; Guidance'!$A$15:$B$17,2,FALSE),0))</f>
        <v/>
      </c>
      <c r="Q65" s="10" t="n"/>
      <c r="R65" s="10" t="n"/>
      <c r="S65" s="10" t="n"/>
      <c r="T65" s="15">
        <f>IF(A65="","",MAX(0,P65+R65-S65))</f>
        <v/>
      </c>
      <c r="U65" s="4" t="n"/>
      <c r="V65" s="5" t="n"/>
      <c r="W65" s="16">
        <f>IF(A65="","",IF(P65+R65=0,0,S65/(P65+R65)))</f>
        <v/>
      </c>
    </row>
    <row r="66" ht="28" customHeight="1">
      <c r="A66" s="4" t="n"/>
      <c r="B66" s="5" t="n"/>
      <c r="C66" s="4" t="n"/>
      <c r="D66" s="5" t="n"/>
      <c r="E66" s="5" t="n"/>
      <c r="F66" s="6" t="n"/>
      <c r="G66" s="6" t="n"/>
      <c r="H66" s="5" t="n"/>
      <c r="I66" s="4" t="n"/>
      <c r="J66" s="4" t="n"/>
      <c r="K66" s="4" t="n"/>
      <c r="L66" s="7" t="n"/>
      <c r="M66" s="7" t="n"/>
      <c r="N66" s="7" t="n"/>
      <c r="O66" s="8">
        <f>IF(A66="","",IF(N66&lt;&gt;"","Returned",IF(M66="","",IF(TODAY()&gt;M66,"Overdue","On Loan"))))</f>
        <v/>
      </c>
      <c r="P66" s="9">
        <f>IF(A66="","",IFERROR(VLOOKUP(J66,'Lists &amp; Guidance'!$A$15:$B$17,2,FALSE),0))</f>
        <v/>
      </c>
      <c r="Q66" s="10" t="n"/>
      <c r="R66" s="10" t="n"/>
      <c r="S66" s="10" t="n"/>
      <c r="T66" s="11">
        <f>IF(A66="","",MAX(0,P66+R66-S66))</f>
        <v/>
      </c>
      <c r="U66" s="4" t="n"/>
      <c r="V66" s="5" t="n"/>
      <c r="W66" s="12">
        <f>IF(A66="","",IF(P66+R66=0,0,S66/(P66+R66)))</f>
        <v/>
      </c>
    </row>
    <row r="67" ht="28" customHeight="1">
      <c r="A67" s="4" t="n"/>
      <c r="B67" s="5" t="n"/>
      <c r="C67" s="4" t="n"/>
      <c r="D67" s="5" t="n"/>
      <c r="E67" s="5" t="n"/>
      <c r="F67" s="6" t="n"/>
      <c r="G67" s="6" t="n"/>
      <c r="H67" s="5" t="n"/>
      <c r="I67" s="4" t="n"/>
      <c r="J67" s="4" t="n"/>
      <c r="K67" s="4" t="n"/>
      <c r="L67" s="7" t="n"/>
      <c r="M67" s="7" t="n"/>
      <c r="N67" s="7" t="n"/>
      <c r="O67" s="13">
        <f>IF(A67="","",IF(N67&lt;&gt;"","Returned",IF(M67="","",IF(TODAY()&gt;M67,"Overdue","On Loan"))))</f>
        <v/>
      </c>
      <c r="P67" s="14">
        <f>IF(A67="","",IFERROR(VLOOKUP(J67,'Lists &amp; Guidance'!$A$15:$B$17,2,FALSE),0))</f>
        <v/>
      </c>
      <c r="Q67" s="10" t="n"/>
      <c r="R67" s="10" t="n"/>
      <c r="S67" s="10" t="n"/>
      <c r="T67" s="15">
        <f>IF(A67="","",MAX(0,P67+R67-S67))</f>
        <v/>
      </c>
      <c r="U67" s="4" t="n"/>
      <c r="V67" s="5" t="n"/>
      <c r="W67" s="16">
        <f>IF(A67="","",IF(P67+R67=0,0,S67/(P67+R67)))</f>
        <v/>
      </c>
    </row>
    <row r="68" ht="28" customHeight="1">
      <c r="A68" s="4" t="n"/>
      <c r="B68" s="5" t="n"/>
      <c r="C68" s="4" t="n"/>
      <c r="D68" s="5" t="n"/>
      <c r="E68" s="5" t="n"/>
      <c r="F68" s="6" t="n"/>
      <c r="G68" s="6" t="n"/>
      <c r="H68" s="5" t="n"/>
      <c r="I68" s="4" t="n"/>
      <c r="J68" s="4" t="n"/>
      <c r="K68" s="4" t="n"/>
      <c r="L68" s="7" t="n"/>
      <c r="M68" s="7" t="n"/>
      <c r="N68" s="7" t="n"/>
      <c r="O68" s="8">
        <f>IF(A68="","",IF(N68&lt;&gt;"","Returned",IF(M68="","",IF(TODAY()&gt;M68,"Overdue","On Loan"))))</f>
        <v/>
      </c>
      <c r="P68" s="9">
        <f>IF(A68="","",IFERROR(VLOOKUP(J68,'Lists &amp; Guidance'!$A$15:$B$17,2,FALSE),0))</f>
        <v/>
      </c>
      <c r="Q68" s="10" t="n"/>
      <c r="R68" s="10" t="n"/>
      <c r="S68" s="10" t="n"/>
      <c r="T68" s="11">
        <f>IF(A68="","",MAX(0,P68+R68-S68))</f>
        <v/>
      </c>
      <c r="U68" s="4" t="n"/>
      <c r="V68" s="5" t="n"/>
      <c r="W68" s="12">
        <f>IF(A68="","",IF(P68+R68=0,0,S68/(P68+R68)))</f>
        <v/>
      </c>
    </row>
    <row r="69" ht="28" customHeight="1">
      <c r="A69" s="4" t="n"/>
      <c r="B69" s="5" t="n"/>
      <c r="C69" s="4" t="n"/>
      <c r="D69" s="5" t="n"/>
      <c r="E69" s="5" t="n"/>
      <c r="F69" s="6" t="n"/>
      <c r="G69" s="6" t="n"/>
      <c r="H69" s="5" t="n"/>
      <c r="I69" s="4" t="n"/>
      <c r="J69" s="4" t="n"/>
      <c r="K69" s="4" t="n"/>
      <c r="L69" s="7" t="n"/>
      <c r="M69" s="7" t="n"/>
      <c r="N69" s="7" t="n"/>
      <c r="O69" s="13">
        <f>IF(A69="","",IF(N69&lt;&gt;"","Returned",IF(M69="","",IF(TODAY()&gt;M69,"Overdue","On Loan"))))</f>
        <v/>
      </c>
      <c r="P69" s="14">
        <f>IF(A69="","",IFERROR(VLOOKUP(J69,'Lists &amp; Guidance'!$A$15:$B$17,2,FALSE),0))</f>
        <v/>
      </c>
      <c r="Q69" s="10" t="n"/>
      <c r="R69" s="10" t="n"/>
      <c r="S69" s="10" t="n"/>
      <c r="T69" s="15">
        <f>IF(A69="","",MAX(0,P69+R69-S69))</f>
        <v/>
      </c>
      <c r="U69" s="4" t="n"/>
      <c r="V69" s="5" t="n"/>
      <c r="W69" s="16">
        <f>IF(A69="","",IF(P69+R69=0,0,S69/(P69+R69)))</f>
        <v/>
      </c>
    </row>
    <row r="70" ht="28" customHeight="1">
      <c r="A70" s="4" t="n"/>
      <c r="B70" s="5" t="n"/>
      <c r="C70" s="4" t="n"/>
      <c r="D70" s="5" t="n"/>
      <c r="E70" s="5" t="n"/>
      <c r="F70" s="6" t="n"/>
      <c r="G70" s="6" t="n"/>
      <c r="H70" s="5" t="n"/>
      <c r="I70" s="4" t="n"/>
      <c r="J70" s="4" t="n"/>
      <c r="K70" s="4" t="n"/>
      <c r="L70" s="7" t="n"/>
      <c r="M70" s="7" t="n"/>
      <c r="N70" s="7" t="n"/>
      <c r="O70" s="8">
        <f>IF(A70="","",IF(N70&lt;&gt;"","Returned",IF(M70="","",IF(TODAY()&gt;M70,"Overdue","On Loan"))))</f>
        <v/>
      </c>
      <c r="P70" s="9">
        <f>IF(A70="","",IFERROR(VLOOKUP(J70,'Lists &amp; Guidance'!$A$15:$B$17,2,FALSE),0))</f>
        <v/>
      </c>
      <c r="Q70" s="10" t="n"/>
      <c r="R70" s="10" t="n"/>
      <c r="S70" s="10" t="n"/>
      <c r="T70" s="11">
        <f>IF(A70="","",MAX(0,P70+R70-S70))</f>
        <v/>
      </c>
      <c r="U70" s="4" t="n"/>
      <c r="V70" s="5" t="n"/>
      <c r="W70" s="12">
        <f>IF(A70="","",IF(P70+R70=0,0,S70/(P70+R70)))</f>
        <v/>
      </c>
    </row>
    <row r="71" ht="28" customHeight="1">
      <c r="A71" s="4" t="n"/>
      <c r="B71" s="5" t="n"/>
      <c r="C71" s="4" t="n"/>
      <c r="D71" s="5" t="n"/>
      <c r="E71" s="5" t="n"/>
      <c r="F71" s="6" t="n"/>
      <c r="G71" s="6" t="n"/>
      <c r="H71" s="5" t="n"/>
      <c r="I71" s="4" t="n"/>
      <c r="J71" s="4" t="n"/>
      <c r="K71" s="4" t="n"/>
      <c r="L71" s="7" t="n"/>
      <c r="M71" s="7" t="n"/>
      <c r="N71" s="7" t="n"/>
      <c r="O71" s="13">
        <f>IF(A71="","",IF(N71&lt;&gt;"","Returned",IF(M71="","",IF(TODAY()&gt;M71,"Overdue","On Loan"))))</f>
        <v/>
      </c>
      <c r="P71" s="14">
        <f>IF(A71="","",IFERROR(VLOOKUP(J71,'Lists &amp; Guidance'!$A$15:$B$17,2,FALSE),0))</f>
        <v/>
      </c>
      <c r="Q71" s="10" t="n"/>
      <c r="R71" s="10" t="n"/>
      <c r="S71" s="10" t="n"/>
      <c r="T71" s="15">
        <f>IF(A71="","",MAX(0,P71+R71-S71))</f>
        <v/>
      </c>
      <c r="U71" s="4" t="n"/>
      <c r="V71" s="5" t="n"/>
      <c r="W71" s="16">
        <f>IF(A71="","",IF(P71+R71=0,0,S71/(P71+R71)))</f>
        <v/>
      </c>
    </row>
    <row r="72" ht="28" customHeight="1">
      <c r="A72" s="4" t="n"/>
      <c r="B72" s="5" t="n"/>
      <c r="C72" s="4" t="n"/>
      <c r="D72" s="5" t="n"/>
      <c r="E72" s="5" t="n"/>
      <c r="F72" s="6" t="n"/>
      <c r="G72" s="6" t="n"/>
      <c r="H72" s="5" t="n"/>
      <c r="I72" s="4" t="n"/>
      <c r="J72" s="4" t="n"/>
      <c r="K72" s="4" t="n"/>
      <c r="L72" s="7" t="n"/>
      <c r="M72" s="7" t="n"/>
      <c r="N72" s="7" t="n"/>
      <c r="O72" s="8">
        <f>IF(A72="","",IF(N72&lt;&gt;"","Returned",IF(M72="","",IF(TODAY()&gt;M72,"Overdue","On Loan"))))</f>
        <v/>
      </c>
      <c r="P72" s="9">
        <f>IF(A72="","",IFERROR(VLOOKUP(J72,'Lists &amp; Guidance'!$A$15:$B$17,2,FALSE),0))</f>
        <v/>
      </c>
      <c r="Q72" s="10" t="n"/>
      <c r="R72" s="10" t="n"/>
      <c r="S72" s="10" t="n"/>
      <c r="T72" s="11">
        <f>IF(A72="","",MAX(0,P72+R72-S72))</f>
        <v/>
      </c>
      <c r="U72" s="4" t="n"/>
      <c r="V72" s="5" t="n"/>
      <c r="W72" s="12">
        <f>IF(A72="","",IF(P72+R72=0,0,S72/(P72+R72)))</f>
        <v/>
      </c>
    </row>
    <row r="73" ht="28" customHeight="1">
      <c r="A73" s="4" t="n"/>
      <c r="B73" s="5" t="n"/>
      <c r="C73" s="4" t="n"/>
      <c r="D73" s="5" t="n"/>
      <c r="E73" s="5" t="n"/>
      <c r="F73" s="6" t="n"/>
      <c r="G73" s="6" t="n"/>
      <c r="H73" s="5" t="n"/>
      <c r="I73" s="4" t="n"/>
      <c r="J73" s="4" t="n"/>
      <c r="K73" s="4" t="n"/>
      <c r="L73" s="7" t="n"/>
      <c r="M73" s="7" t="n"/>
      <c r="N73" s="7" t="n"/>
      <c r="O73" s="13">
        <f>IF(A73="","",IF(N73&lt;&gt;"","Returned",IF(M73="","",IF(TODAY()&gt;M73,"Overdue","On Loan"))))</f>
        <v/>
      </c>
      <c r="P73" s="14">
        <f>IF(A73="","",IFERROR(VLOOKUP(J73,'Lists &amp; Guidance'!$A$15:$B$17,2,FALSE),0))</f>
        <v/>
      </c>
      <c r="Q73" s="10" t="n"/>
      <c r="R73" s="10" t="n"/>
      <c r="S73" s="10" t="n"/>
      <c r="T73" s="15">
        <f>IF(A73="","",MAX(0,P73+R73-S73))</f>
        <v/>
      </c>
      <c r="U73" s="4" t="n"/>
      <c r="V73" s="5" t="n"/>
      <c r="W73" s="16">
        <f>IF(A73="","",IF(P73+R73=0,0,S73/(P73+R73)))</f>
        <v/>
      </c>
    </row>
    <row r="74" ht="28" customHeight="1">
      <c r="A74" s="4" t="n"/>
      <c r="B74" s="5" t="n"/>
      <c r="C74" s="4" t="n"/>
      <c r="D74" s="5" t="n"/>
      <c r="E74" s="5" t="n"/>
      <c r="F74" s="6" t="n"/>
      <c r="G74" s="6" t="n"/>
      <c r="H74" s="5" t="n"/>
      <c r="I74" s="4" t="n"/>
      <c r="J74" s="4" t="n"/>
      <c r="K74" s="4" t="n"/>
      <c r="L74" s="7" t="n"/>
      <c r="M74" s="7" t="n"/>
      <c r="N74" s="7" t="n"/>
      <c r="O74" s="8">
        <f>IF(A74="","",IF(N74&lt;&gt;"","Returned",IF(M74="","",IF(TODAY()&gt;M74,"Overdue","On Loan"))))</f>
        <v/>
      </c>
      <c r="P74" s="9">
        <f>IF(A74="","",IFERROR(VLOOKUP(J74,'Lists &amp; Guidance'!$A$15:$B$17,2,FALSE),0))</f>
        <v/>
      </c>
      <c r="Q74" s="10" t="n"/>
      <c r="R74" s="10" t="n"/>
      <c r="S74" s="10" t="n"/>
      <c r="T74" s="11">
        <f>IF(A74="","",MAX(0,P74+R74-S74))</f>
        <v/>
      </c>
      <c r="U74" s="4" t="n"/>
      <c r="V74" s="5" t="n"/>
      <c r="W74" s="12">
        <f>IF(A74="","",IF(P74+R74=0,0,S74/(P74+R74)))</f>
        <v/>
      </c>
    </row>
    <row r="75" ht="28" customHeight="1">
      <c r="A75" s="4" t="n"/>
      <c r="B75" s="5" t="n"/>
      <c r="C75" s="4" t="n"/>
      <c r="D75" s="5" t="n"/>
      <c r="E75" s="5" t="n"/>
      <c r="F75" s="6" t="n"/>
      <c r="G75" s="6" t="n"/>
      <c r="H75" s="5" t="n"/>
      <c r="I75" s="4" t="n"/>
      <c r="J75" s="4" t="n"/>
      <c r="K75" s="4" t="n"/>
      <c r="L75" s="7" t="n"/>
      <c r="M75" s="7" t="n"/>
      <c r="N75" s="7" t="n"/>
      <c r="O75" s="13">
        <f>IF(A75="","",IF(N75&lt;&gt;"","Returned",IF(M75="","",IF(TODAY()&gt;M75,"Overdue","On Loan"))))</f>
        <v/>
      </c>
      <c r="P75" s="14">
        <f>IF(A75="","",IFERROR(VLOOKUP(J75,'Lists &amp; Guidance'!$A$15:$B$17,2,FALSE),0))</f>
        <v/>
      </c>
      <c r="Q75" s="10" t="n"/>
      <c r="R75" s="10" t="n"/>
      <c r="S75" s="10" t="n"/>
      <c r="T75" s="15">
        <f>IF(A75="","",MAX(0,P75+R75-S75))</f>
        <v/>
      </c>
      <c r="U75" s="4" t="n"/>
      <c r="V75" s="5" t="n"/>
      <c r="W75" s="16">
        <f>IF(A75="","",IF(P75+R75=0,0,S75/(P75+R75)))</f>
        <v/>
      </c>
    </row>
    <row r="76" ht="28" customHeight="1">
      <c r="A76" s="4" t="n"/>
      <c r="B76" s="5" t="n"/>
      <c r="C76" s="4" t="n"/>
      <c r="D76" s="5" t="n"/>
      <c r="E76" s="5" t="n"/>
      <c r="F76" s="6" t="n"/>
      <c r="G76" s="6" t="n"/>
      <c r="H76" s="5" t="n"/>
      <c r="I76" s="4" t="n"/>
      <c r="J76" s="4" t="n"/>
      <c r="K76" s="4" t="n"/>
      <c r="L76" s="7" t="n"/>
      <c r="M76" s="7" t="n"/>
      <c r="N76" s="7" t="n"/>
      <c r="O76" s="8">
        <f>IF(A76="","",IF(N76&lt;&gt;"","Returned",IF(M76="","",IF(TODAY()&gt;M76,"Overdue","On Loan"))))</f>
        <v/>
      </c>
      <c r="P76" s="9">
        <f>IF(A76="","",IFERROR(VLOOKUP(J76,'Lists &amp; Guidance'!$A$15:$B$17,2,FALSE),0))</f>
        <v/>
      </c>
      <c r="Q76" s="10" t="n"/>
      <c r="R76" s="10" t="n"/>
      <c r="S76" s="10" t="n"/>
      <c r="T76" s="11">
        <f>IF(A76="","",MAX(0,P76+R76-S76))</f>
        <v/>
      </c>
      <c r="U76" s="4" t="n"/>
      <c r="V76" s="5" t="n"/>
      <c r="W76" s="12">
        <f>IF(A76="","",IF(P76+R76=0,0,S76/(P76+R76)))</f>
        <v/>
      </c>
    </row>
    <row r="77" ht="28" customHeight="1">
      <c r="A77" s="4" t="n"/>
      <c r="B77" s="5" t="n"/>
      <c r="C77" s="4" t="n"/>
      <c r="D77" s="5" t="n"/>
      <c r="E77" s="5" t="n"/>
      <c r="F77" s="6" t="n"/>
      <c r="G77" s="6" t="n"/>
      <c r="H77" s="5" t="n"/>
      <c r="I77" s="4" t="n"/>
      <c r="J77" s="4" t="n"/>
      <c r="K77" s="4" t="n"/>
      <c r="L77" s="7" t="n"/>
      <c r="M77" s="7" t="n"/>
      <c r="N77" s="7" t="n"/>
      <c r="O77" s="13">
        <f>IF(A77="","",IF(N77&lt;&gt;"","Returned",IF(M77="","",IF(TODAY()&gt;M77,"Overdue","On Loan"))))</f>
        <v/>
      </c>
      <c r="P77" s="14">
        <f>IF(A77="","",IFERROR(VLOOKUP(J77,'Lists &amp; Guidance'!$A$15:$B$17,2,FALSE),0))</f>
        <v/>
      </c>
      <c r="Q77" s="10" t="n"/>
      <c r="R77" s="10" t="n"/>
      <c r="S77" s="10" t="n"/>
      <c r="T77" s="15">
        <f>IF(A77="","",MAX(0,P77+R77-S77))</f>
        <v/>
      </c>
      <c r="U77" s="4" t="n"/>
      <c r="V77" s="5" t="n"/>
      <c r="W77" s="16">
        <f>IF(A77="","",IF(P77+R77=0,0,S77/(P77+R77)))</f>
        <v/>
      </c>
    </row>
    <row r="78" ht="28" customHeight="1">
      <c r="A78" s="4" t="n"/>
      <c r="B78" s="5" t="n"/>
      <c r="C78" s="4" t="n"/>
      <c r="D78" s="5" t="n"/>
      <c r="E78" s="5" t="n"/>
      <c r="F78" s="6" t="n"/>
      <c r="G78" s="6" t="n"/>
      <c r="H78" s="5" t="n"/>
      <c r="I78" s="4" t="n"/>
      <c r="J78" s="4" t="n"/>
      <c r="K78" s="4" t="n"/>
      <c r="L78" s="7" t="n"/>
      <c r="M78" s="7" t="n"/>
      <c r="N78" s="7" t="n"/>
      <c r="O78" s="8">
        <f>IF(A78="","",IF(N78&lt;&gt;"","Returned",IF(M78="","",IF(TODAY()&gt;M78,"Overdue","On Loan"))))</f>
        <v/>
      </c>
      <c r="P78" s="9">
        <f>IF(A78="","",IFERROR(VLOOKUP(J78,'Lists &amp; Guidance'!$A$15:$B$17,2,FALSE),0))</f>
        <v/>
      </c>
      <c r="Q78" s="10" t="n"/>
      <c r="R78" s="10" t="n"/>
      <c r="S78" s="10" t="n"/>
      <c r="T78" s="11">
        <f>IF(A78="","",MAX(0,P78+R78-S78))</f>
        <v/>
      </c>
      <c r="U78" s="4" t="n"/>
      <c r="V78" s="5" t="n"/>
      <c r="W78" s="12">
        <f>IF(A78="","",IF(P78+R78=0,0,S78/(P78+R78)))</f>
        <v/>
      </c>
    </row>
    <row r="79" ht="28" customHeight="1">
      <c r="A79" s="4" t="n"/>
      <c r="B79" s="5" t="n"/>
      <c r="C79" s="4" t="n"/>
      <c r="D79" s="5" t="n"/>
      <c r="E79" s="5" t="n"/>
      <c r="F79" s="6" t="n"/>
      <c r="G79" s="6" t="n"/>
      <c r="H79" s="5" t="n"/>
      <c r="I79" s="4" t="n"/>
      <c r="J79" s="4" t="n"/>
      <c r="K79" s="4" t="n"/>
      <c r="L79" s="7" t="n"/>
      <c r="M79" s="7" t="n"/>
      <c r="N79" s="7" t="n"/>
      <c r="O79" s="13">
        <f>IF(A79="","",IF(N79&lt;&gt;"","Returned",IF(M79="","",IF(TODAY()&gt;M79,"Overdue","On Loan"))))</f>
        <v/>
      </c>
      <c r="P79" s="14">
        <f>IF(A79="","",IFERROR(VLOOKUP(J79,'Lists &amp; Guidance'!$A$15:$B$17,2,FALSE),0))</f>
        <v/>
      </c>
      <c r="Q79" s="10" t="n"/>
      <c r="R79" s="10" t="n"/>
      <c r="S79" s="10" t="n"/>
      <c r="T79" s="15">
        <f>IF(A79="","",MAX(0,P79+R79-S79))</f>
        <v/>
      </c>
      <c r="U79" s="4" t="n"/>
      <c r="V79" s="5" t="n"/>
      <c r="W79" s="16">
        <f>IF(A79="","",IF(P79+R79=0,0,S79/(P79+R79)))</f>
        <v/>
      </c>
    </row>
    <row r="80" ht="28" customHeight="1">
      <c r="A80" s="4" t="n"/>
      <c r="B80" s="5" t="n"/>
      <c r="C80" s="4" t="n"/>
      <c r="D80" s="5" t="n"/>
      <c r="E80" s="5" t="n"/>
      <c r="F80" s="6" t="n"/>
      <c r="G80" s="6" t="n"/>
      <c r="H80" s="5" t="n"/>
      <c r="I80" s="4" t="n"/>
      <c r="J80" s="4" t="n"/>
      <c r="K80" s="4" t="n"/>
      <c r="L80" s="7" t="n"/>
      <c r="M80" s="7" t="n"/>
      <c r="N80" s="7" t="n"/>
      <c r="O80" s="8">
        <f>IF(A80="","",IF(N80&lt;&gt;"","Returned",IF(M80="","",IF(TODAY()&gt;M80,"Overdue","On Loan"))))</f>
        <v/>
      </c>
      <c r="P80" s="9">
        <f>IF(A80="","",IFERROR(VLOOKUP(J80,'Lists &amp; Guidance'!$A$15:$B$17,2,FALSE),0))</f>
        <v/>
      </c>
      <c r="Q80" s="10" t="n"/>
      <c r="R80" s="10" t="n"/>
      <c r="S80" s="10" t="n"/>
      <c r="T80" s="11">
        <f>IF(A80="","",MAX(0,P80+R80-S80))</f>
        <v/>
      </c>
      <c r="U80" s="4" t="n"/>
      <c r="V80" s="5" t="n"/>
      <c r="W80" s="12">
        <f>IF(A80="","",IF(P80+R80=0,0,S80/(P80+R80)))</f>
        <v/>
      </c>
    </row>
    <row r="81" ht="28" customHeight="1">
      <c r="A81" s="4" t="n"/>
      <c r="B81" s="5" t="n"/>
      <c r="C81" s="4" t="n"/>
      <c r="D81" s="5" t="n"/>
      <c r="E81" s="5" t="n"/>
      <c r="F81" s="6" t="n"/>
      <c r="G81" s="6" t="n"/>
      <c r="H81" s="5" t="n"/>
      <c r="I81" s="4" t="n"/>
      <c r="J81" s="4" t="n"/>
      <c r="K81" s="4" t="n"/>
      <c r="L81" s="7" t="n"/>
      <c r="M81" s="7" t="n"/>
      <c r="N81" s="7" t="n"/>
      <c r="O81" s="13">
        <f>IF(A81="","",IF(N81&lt;&gt;"","Returned",IF(M81="","",IF(TODAY()&gt;M81,"Overdue","On Loan"))))</f>
        <v/>
      </c>
      <c r="P81" s="14">
        <f>IF(A81="","",IFERROR(VLOOKUP(J81,'Lists &amp; Guidance'!$A$15:$B$17,2,FALSE),0))</f>
        <v/>
      </c>
      <c r="Q81" s="10" t="n"/>
      <c r="R81" s="10" t="n"/>
      <c r="S81" s="10" t="n"/>
      <c r="T81" s="15">
        <f>IF(A81="","",MAX(0,P81+R81-S81))</f>
        <v/>
      </c>
      <c r="U81" s="4" t="n"/>
      <c r="V81" s="5" t="n"/>
      <c r="W81" s="16">
        <f>IF(A81="","",IF(P81+R81=0,0,S81/(P81+R81)))</f>
        <v/>
      </c>
    </row>
    <row r="82" ht="28" customHeight="1">
      <c r="A82" s="4" t="n"/>
      <c r="B82" s="5" t="n"/>
      <c r="C82" s="4" t="n"/>
      <c r="D82" s="5" t="n"/>
      <c r="E82" s="5" t="n"/>
      <c r="F82" s="6" t="n"/>
      <c r="G82" s="6" t="n"/>
      <c r="H82" s="5" t="n"/>
      <c r="I82" s="4" t="n"/>
      <c r="J82" s="4" t="n"/>
      <c r="K82" s="4" t="n"/>
      <c r="L82" s="7" t="n"/>
      <c r="M82" s="7" t="n"/>
      <c r="N82" s="7" t="n"/>
      <c r="O82" s="8">
        <f>IF(A82="","",IF(N82&lt;&gt;"","Returned",IF(M82="","",IF(TODAY()&gt;M82,"Overdue","On Loan"))))</f>
        <v/>
      </c>
      <c r="P82" s="9">
        <f>IF(A82="","",IFERROR(VLOOKUP(J82,'Lists &amp; Guidance'!$A$15:$B$17,2,FALSE),0))</f>
        <v/>
      </c>
      <c r="Q82" s="10" t="n"/>
      <c r="R82" s="10" t="n"/>
      <c r="S82" s="10" t="n"/>
      <c r="T82" s="11">
        <f>IF(A82="","",MAX(0,P82+R82-S82))</f>
        <v/>
      </c>
      <c r="U82" s="4" t="n"/>
      <c r="V82" s="5" t="n"/>
      <c r="W82" s="12">
        <f>IF(A82="","",IF(P82+R82=0,0,S82/(P82+R82)))</f>
        <v/>
      </c>
    </row>
    <row r="83" ht="28" customHeight="1">
      <c r="A83" s="4" t="n"/>
      <c r="B83" s="5" t="n"/>
      <c r="C83" s="4" t="n"/>
      <c r="D83" s="5" t="n"/>
      <c r="E83" s="5" t="n"/>
      <c r="F83" s="6" t="n"/>
      <c r="G83" s="6" t="n"/>
      <c r="H83" s="5" t="n"/>
      <c r="I83" s="4" t="n"/>
      <c r="J83" s="4" t="n"/>
      <c r="K83" s="4" t="n"/>
      <c r="L83" s="7" t="n"/>
      <c r="M83" s="7" t="n"/>
      <c r="N83" s="7" t="n"/>
      <c r="O83" s="13">
        <f>IF(A83="","",IF(N83&lt;&gt;"","Returned",IF(M83="","",IF(TODAY()&gt;M83,"Overdue","On Loan"))))</f>
        <v/>
      </c>
      <c r="P83" s="14">
        <f>IF(A83="","",IFERROR(VLOOKUP(J83,'Lists &amp; Guidance'!$A$15:$B$17,2,FALSE),0))</f>
        <v/>
      </c>
      <c r="Q83" s="10" t="n"/>
      <c r="R83" s="10" t="n"/>
      <c r="S83" s="10" t="n"/>
      <c r="T83" s="15">
        <f>IF(A83="","",MAX(0,P83+R83-S83))</f>
        <v/>
      </c>
      <c r="U83" s="4" t="n"/>
      <c r="V83" s="5" t="n"/>
      <c r="W83" s="16">
        <f>IF(A83="","",IF(P83+R83=0,0,S83/(P83+R83)))</f>
        <v/>
      </c>
    </row>
    <row r="84" ht="28" customHeight="1">
      <c r="A84" s="4" t="n"/>
      <c r="B84" s="5" t="n"/>
      <c r="C84" s="4" t="n"/>
      <c r="D84" s="5" t="n"/>
      <c r="E84" s="5" t="n"/>
      <c r="F84" s="6" t="n"/>
      <c r="G84" s="6" t="n"/>
      <c r="H84" s="5" t="n"/>
      <c r="I84" s="4" t="n"/>
      <c r="J84" s="4" t="n"/>
      <c r="K84" s="4" t="n"/>
      <c r="L84" s="7" t="n"/>
      <c r="M84" s="7" t="n"/>
      <c r="N84" s="7" t="n"/>
      <c r="O84" s="8">
        <f>IF(A84="","",IF(N84&lt;&gt;"","Returned",IF(M84="","",IF(TODAY()&gt;M84,"Overdue","On Loan"))))</f>
        <v/>
      </c>
      <c r="P84" s="9">
        <f>IF(A84="","",IFERROR(VLOOKUP(J84,'Lists &amp; Guidance'!$A$15:$B$17,2,FALSE),0))</f>
        <v/>
      </c>
      <c r="Q84" s="10" t="n"/>
      <c r="R84" s="10" t="n"/>
      <c r="S84" s="10" t="n"/>
      <c r="T84" s="11">
        <f>IF(A84="","",MAX(0,P84+R84-S84))</f>
        <v/>
      </c>
      <c r="U84" s="4" t="n"/>
      <c r="V84" s="5" t="n"/>
      <c r="W84" s="12">
        <f>IF(A84="","",IF(P84+R84=0,0,S84/(P84+R84)))</f>
        <v/>
      </c>
    </row>
    <row r="85" ht="28" customHeight="1">
      <c r="A85" s="4" t="n"/>
      <c r="B85" s="5" t="n"/>
      <c r="C85" s="4" t="n"/>
      <c r="D85" s="5" t="n"/>
      <c r="E85" s="5" t="n"/>
      <c r="F85" s="6" t="n"/>
      <c r="G85" s="6" t="n"/>
      <c r="H85" s="5" t="n"/>
      <c r="I85" s="4" t="n"/>
      <c r="J85" s="4" t="n"/>
      <c r="K85" s="4" t="n"/>
      <c r="L85" s="7" t="n"/>
      <c r="M85" s="7" t="n"/>
      <c r="N85" s="7" t="n"/>
      <c r="O85" s="13">
        <f>IF(A85="","",IF(N85&lt;&gt;"","Returned",IF(M85="","",IF(TODAY()&gt;M85,"Overdue","On Loan"))))</f>
        <v/>
      </c>
      <c r="P85" s="14">
        <f>IF(A85="","",IFERROR(VLOOKUP(J85,'Lists &amp; Guidance'!$A$15:$B$17,2,FALSE),0))</f>
        <v/>
      </c>
      <c r="Q85" s="10" t="n"/>
      <c r="R85" s="10" t="n"/>
      <c r="S85" s="10" t="n"/>
      <c r="T85" s="15">
        <f>IF(A85="","",MAX(0,P85+R85-S85))</f>
        <v/>
      </c>
      <c r="U85" s="4" t="n"/>
      <c r="V85" s="5" t="n"/>
      <c r="W85" s="16">
        <f>IF(A85="","",IF(P85+R85=0,0,S85/(P85+R85)))</f>
        <v/>
      </c>
    </row>
    <row r="86" ht="28" customHeight="1">
      <c r="A86" s="4" t="n"/>
      <c r="B86" s="5" t="n"/>
      <c r="C86" s="4" t="n"/>
      <c r="D86" s="5" t="n"/>
      <c r="E86" s="5" t="n"/>
      <c r="F86" s="6" t="n"/>
      <c r="G86" s="6" t="n"/>
      <c r="H86" s="5" t="n"/>
      <c r="I86" s="4" t="n"/>
      <c r="J86" s="4" t="n"/>
      <c r="K86" s="4" t="n"/>
      <c r="L86" s="7" t="n"/>
      <c r="M86" s="7" t="n"/>
      <c r="N86" s="7" t="n"/>
      <c r="O86" s="8">
        <f>IF(A86="","",IF(N86&lt;&gt;"","Returned",IF(M86="","",IF(TODAY()&gt;M86,"Overdue","On Loan"))))</f>
        <v/>
      </c>
      <c r="P86" s="9">
        <f>IF(A86="","",IFERROR(VLOOKUP(J86,'Lists &amp; Guidance'!$A$15:$B$17,2,FALSE),0))</f>
        <v/>
      </c>
      <c r="Q86" s="10" t="n"/>
      <c r="R86" s="10" t="n"/>
      <c r="S86" s="10" t="n"/>
      <c r="T86" s="11">
        <f>IF(A86="","",MAX(0,P86+R86-S86))</f>
        <v/>
      </c>
      <c r="U86" s="4" t="n"/>
      <c r="V86" s="5" t="n"/>
      <c r="W86" s="12">
        <f>IF(A86="","",IF(P86+R86=0,0,S86/(P86+R86)))</f>
        <v/>
      </c>
    </row>
    <row r="87" ht="28" customHeight="1">
      <c r="A87" s="4" t="n"/>
      <c r="B87" s="5" t="n"/>
      <c r="C87" s="4" t="n"/>
      <c r="D87" s="5" t="n"/>
      <c r="E87" s="5" t="n"/>
      <c r="F87" s="6" t="n"/>
      <c r="G87" s="6" t="n"/>
      <c r="H87" s="5" t="n"/>
      <c r="I87" s="4" t="n"/>
      <c r="J87" s="4" t="n"/>
      <c r="K87" s="4" t="n"/>
      <c r="L87" s="7" t="n"/>
      <c r="M87" s="7" t="n"/>
      <c r="N87" s="7" t="n"/>
      <c r="O87" s="13">
        <f>IF(A87="","",IF(N87&lt;&gt;"","Returned",IF(M87="","",IF(TODAY()&gt;M87,"Overdue","On Loan"))))</f>
        <v/>
      </c>
      <c r="P87" s="14">
        <f>IF(A87="","",IFERROR(VLOOKUP(J87,'Lists &amp; Guidance'!$A$15:$B$17,2,FALSE),0))</f>
        <v/>
      </c>
      <c r="Q87" s="10" t="n"/>
      <c r="R87" s="10" t="n"/>
      <c r="S87" s="10" t="n"/>
      <c r="T87" s="15">
        <f>IF(A87="","",MAX(0,P87+R87-S87))</f>
        <v/>
      </c>
      <c r="U87" s="4" t="n"/>
      <c r="V87" s="5" t="n"/>
      <c r="W87" s="16">
        <f>IF(A87="","",IF(P87+R87=0,0,S87/(P87+R87)))</f>
        <v/>
      </c>
    </row>
    <row r="88" ht="28" customHeight="1">
      <c r="A88" s="4" t="n"/>
      <c r="B88" s="5" t="n"/>
      <c r="C88" s="4" t="n"/>
      <c r="D88" s="5" t="n"/>
      <c r="E88" s="5" t="n"/>
      <c r="F88" s="6" t="n"/>
      <c r="G88" s="6" t="n"/>
      <c r="H88" s="5" t="n"/>
      <c r="I88" s="4" t="n"/>
      <c r="J88" s="4" t="n"/>
      <c r="K88" s="4" t="n"/>
      <c r="L88" s="7" t="n"/>
      <c r="M88" s="7" t="n"/>
      <c r="N88" s="7" t="n"/>
      <c r="O88" s="8">
        <f>IF(A88="","",IF(N88&lt;&gt;"","Returned",IF(M88="","",IF(TODAY()&gt;M88,"Overdue","On Loan"))))</f>
        <v/>
      </c>
      <c r="P88" s="9">
        <f>IF(A88="","",IFERROR(VLOOKUP(J88,'Lists &amp; Guidance'!$A$15:$B$17,2,FALSE),0))</f>
        <v/>
      </c>
      <c r="Q88" s="10" t="n"/>
      <c r="R88" s="10" t="n"/>
      <c r="S88" s="10" t="n"/>
      <c r="T88" s="11">
        <f>IF(A88="","",MAX(0,P88+R88-S88))</f>
        <v/>
      </c>
      <c r="U88" s="4" t="n"/>
      <c r="V88" s="5" t="n"/>
      <c r="W88" s="12">
        <f>IF(A88="","",IF(P88+R88=0,0,S88/(P88+R88)))</f>
        <v/>
      </c>
    </row>
    <row r="89" ht="28" customHeight="1">
      <c r="A89" s="4" t="n"/>
      <c r="B89" s="5" t="n"/>
      <c r="C89" s="4" t="n"/>
      <c r="D89" s="5" t="n"/>
      <c r="E89" s="5" t="n"/>
      <c r="F89" s="6" t="n"/>
      <c r="G89" s="6" t="n"/>
      <c r="H89" s="5" t="n"/>
      <c r="I89" s="4" t="n"/>
      <c r="J89" s="4" t="n"/>
      <c r="K89" s="4" t="n"/>
      <c r="L89" s="7" t="n"/>
      <c r="M89" s="7" t="n"/>
      <c r="N89" s="7" t="n"/>
      <c r="O89" s="13">
        <f>IF(A89="","",IF(N89&lt;&gt;"","Returned",IF(M89="","",IF(TODAY()&gt;M89,"Overdue","On Loan"))))</f>
        <v/>
      </c>
      <c r="P89" s="14">
        <f>IF(A89="","",IFERROR(VLOOKUP(J89,'Lists &amp; Guidance'!$A$15:$B$17,2,FALSE),0))</f>
        <v/>
      </c>
      <c r="Q89" s="10" t="n"/>
      <c r="R89" s="10" t="n"/>
      <c r="S89" s="10" t="n"/>
      <c r="T89" s="15">
        <f>IF(A89="","",MAX(0,P89+R89-S89))</f>
        <v/>
      </c>
      <c r="U89" s="4" t="n"/>
      <c r="V89" s="5" t="n"/>
      <c r="W89" s="16">
        <f>IF(A89="","",IF(P89+R89=0,0,S89/(P89+R89)))</f>
        <v/>
      </c>
    </row>
    <row r="90" ht="28" customHeight="1">
      <c r="A90" s="4" t="n"/>
      <c r="B90" s="5" t="n"/>
      <c r="C90" s="4" t="n"/>
      <c r="D90" s="5" t="n"/>
      <c r="E90" s="5" t="n"/>
      <c r="F90" s="6" t="n"/>
      <c r="G90" s="6" t="n"/>
      <c r="H90" s="5" t="n"/>
      <c r="I90" s="4" t="n"/>
      <c r="J90" s="4" t="n"/>
      <c r="K90" s="4" t="n"/>
      <c r="L90" s="7" t="n"/>
      <c r="M90" s="7" t="n"/>
      <c r="N90" s="7" t="n"/>
      <c r="O90" s="8">
        <f>IF(A90="","",IF(N90&lt;&gt;"","Returned",IF(M90="","",IF(TODAY()&gt;M90,"Overdue","On Loan"))))</f>
        <v/>
      </c>
      <c r="P90" s="9">
        <f>IF(A90="","",IFERROR(VLOOKUP(J90,'Lists &amp; Guidance'!$A$15:$B$17,2,FALSE),0))</f>
        <v/>
      </c>
      <c r="Q90" s="10" t="n"/>
      <c r="R90" s="10" t="n"/>
      <c r="S90" s="10" t="n"/>
      <c r="T90" s="11">
        <f>IF(A90="","",MAX(0,P90+R90-S90))</f>
        <v/>
      </c>
      <c r="U90" s="4" t="n"/>
      <c r="V90" s="5" t="n"/>
      <c r="W90" s="12">
        <f>IF(A90="","",IF(P90+R90=0,0,S90/(P90+R90)))</f>
        <v/>
      </c>
    </row>
    <row r="91" ht="28" customHeight="1">
      <c r="A91" s="4" t="n"/>
      <c r="B91" s="5" t="n"/>
      <c r="C91" s="4" t="n"/>
      <c r="D91" s="5" t="n"/>
      <c r="E91" s="5" t="n"/>
      <c r="F91" s="6" t="n"/>
      <c r="G91" s="6" t="n"/>
      <c r="H91" s="5" t="n"/>
      <c r="I91" s="4" t="n"/>
      <c r="J91" s="4" t="n"/>
      <c r="K91" s="4" t="n"/>
      <c r="L91" s="7" t="n"/>
      <c r="M91" s="7" t="n"/>
      <c r="N91" s="7" t="n"/>
      <c r="O91" s="13">
        <f>IF(A91="","",IF(N91&lt;&gt;"","Returned",IF(M91="","",IF(TODAY()&gt;M91,"Overdue","On Loan"))))</f>
        <v/>
      </c>
      <c r="P91" s="14">
        <f>IF(A91="","",IFERROR(VLOOKUP(J91,'Lists &amp; Guidance'!$A$15:$B$17,2,FALSE),0))</f>
        <v/>
      </c>
      <c r="Q91" s="10" t="n"/>
      <c r="R91" s="10" t="n"/>
      <c r="S91" s="10" t="n"/>
      <c r="T91" s="15">
        <f>IF(A91="","",MAX(0,P91+R91-S91))</f>
        <v/>
      </c>
      <c r="U91" s="4" t="n"/>
      <c r="V91" s="5" t="n"/>
      <c r="W91" s="16">
        <f>IF(A91="","",IF(P91+R91=0,0,S91/(P91+R91)))</f>
        <v/>
      </c>
    </row>
    <row r="92" ht="28" customHeight="1">
      <c r="A92" s="4" t="n"/>
      <c r="B92" s="5" t="n"/>
      <c r="C92" s="4" t="n"/>
      <c r="D92" s="5" t="n"/>
      <c r="E92" s="5" t="n"/>
      <c r="F92" s="6" t="n"/>
      <c r="G92" s="6" t="n"/>
      <c r="H92" s="5" t="n"/>
      <c r="I92" s="4" t="n"/>
      <c r="J92" s="4" t="n"/>
      <c r="K92" s="4" t="n"/>
      <c r="L92" s="7" t="n"/>
      <c r="M92" s="7" t="n"/>
      <c r="N92" s="7" t="n"/>
      <c r="O92" s="8">
        <f>IF(A92="","",IF(N92&lt;&gt;"","Returned",IF(M92="","",IF(TODAY()&gt;M92,"Overdue","On Loan"))))</f>
        <v/>
      </c>
      <c r="P92" s="9">
        <f>IF(A92="","",IFERROR(VLOOKUP(J92,'Lists &amp; Guidance'!$A$15:$B$17,2,FALSE),0))</f>
        <v/>
      </c>
      <c r="Q92" s="10" t="n"/>
      <c r="R92" s="10" t="n"/>
      <c r="S92" s="10" t="n"/>
      <c r="T92" s="11">
        <f>IF(A92="","",MAX(0,P92+R92-S92))</f>
        <v/>
      </c>
      <c r="U92" s="4" t="n"/>
      <c r="V92" s="5" t="n"/>
      <c r="W92" s="12">
        <f>IF(A92="","",IF(P92+R92=0,0,S92/(P92+R92)))</f>
        <v/>
      </c>
    </row>
    <row r="93" ht="28" customHeight="1">
      <c r="A93" s="4" t="n"/>
      <c r="B93" s="5" t="n"/>
      <c r="C93" s="4" t="n"/>
      <c r="D93" s="5" t="n"/>
      <c r="E93" s="5" t="n"/>
      <c r="F93" s="6" t="n"/>
      <c r="G93" s="6" t="n"/>
      <c r="H93" s="5" t="n"/>
      <c r="I93" s="4" t="n"/>
      <c r="J93" s="4" t="n"/>
      <c r="K93" s="4" t="n"/>
      <c r="L93" s="7" t="n"/>
      <c r="M93" s="7" t="n"/>
      <c r="N93" s="7" t="n"/>
      <c r="O93" s="13">
        <f>IF(A93="","",IF(N93&lt;&gt;"","Returned",IF(M93="","",IF(TODAY()&gt;M93,"Overdue","On Loan"))))</f>
        <v/>
      </c>
      <c r="P93" s="14">
        <f>IF(A93="","",IFERROR(VLOOKUP(J93,'Lists &amp; Guidance'!$A$15:$B$17,2,FALSE),0))</f>
        <v/>
      </c>
      <c r="Q93" s="10" t="n"/>
      <c r="R93" s="10" t="n"/>
      <c r="S93" s="10" t="n"/>
      <c r="T93" s="15">
        <f>IF(A93="","",MAX(0,P93+R93-S93))</f>
        <v/>
      </c>
      <c r="U93" s="4" t="n"/>
      <c r="V93" s="5" t="n"/>
      <c r="W93" s="16">
        <f>IF(A93="","",IF(P93+R93=0,0,S93/(P93+R93)))</f>
        <v/>
      </c>
    </row>
    <row r="94" ht="28" customHeight="1">
      <c r="A94" s="4" t="n"/>
      <c r="B94" s="5" t="n"/>
      <c r="C94" s="4" t="n"/>
      <c r="D94" s="5" t="n"/>
      <c r="E94" s="5" t="n"/>
      <c r="F94" s="6" t="n"/>
      <c r="G94" s="6" t="n"/>
      <c r="H94" s="5" t="n"/>
      <c r="I94" s="4" t="n"/>
      <c r="J94" s="4" t="n"/>
      <c r="K94" s="4" t="n"/>
      <c r="L94" s="7" t="n"/>
      <c r="M94" s="7" t="n"/>
      <c r="N94" s="7" t="n"/>
      <c r="O94" s="8">
        <f>IF(A94="","",IF(N94&lt;&gt;"","Returned",IF(M94="","",IF(TODAY()&gt;M94,"Overdue","On Loan"))))</f>
        <v/>
      </c>
      <c r="P94" s="9">
        <f>IF(A94="","",IFERROR(VLOOKUP(J94,'Lists &amp; Guidance'!$A$15:$B$17,2,FALSE),0))</f>
        <v/>
      </c>
      <c r="Q94" s="10" t="n"/>
      <c r="R94" s="10" t="n"/>
      <c r="S94" s="10" t="n"/>
      <c r="T94" s="11">
        <f>IF(A94="","",MAX(0,P94+R94-S94))</f>
        <v/>
      </c>
      <c r="U94" s="4" t="n"/>
      <c r="V94" s="5" t="n"/>
      <c r="W94" s="12">
        <f>IF(A94="","",IF(P94+R94=0,0,S94/(P94+R94)))</f>
        <v/>
      </c>
    </row>
    <row r="95" ht="28" customHeight="1">
      <c r="A95" s="4" t="n"/>
      <c r="B95" s="5" t="n"/>
      <c r="C95" s="4" t="n"/>
      <c r="D95" s="5" t="n"/>
      <c r="E95" s="5" t="n"/>
      <c r="F95" s="6" t="n"/>
      <c r="G95" s="6" t="n"/>
      <c r="H95" s="5" t="n"/>
      <c r="I95" s="4" t="n"/>
      <c r="J95" s="4" t="n"/>
      <c r="K95" s="4" t="n"/>
      <c r="L95" s="7" t="n"/>
      <c r="M95" s="7" t="n"/>
      <c r="N95" s="7" t="n"/>
      <c r="O95" s="13">
        <f>IF(A95="","",IF(N95&lt;&gt;"","Returned",IF(M95="","",IF(TODAY()&gt;M95,"Overdue","On Loan"))))</f>
        <v/>
      </c>
      <c r="P95" s="14">
        <f>IF(A95="","",IFERROR(VLOOKUP(J95,'Lists &amp; Guidance'!$A$15:$B$17,2,FALSE),0))</f>
        <v/>
      </c>
      <c r="Q95" s="10" t="n"/>
      <c r="R95" s="10" t="n"/>
      <c r="S95" s="10" t="n"/>
      <c r="T95" s="15">
        <f>IF(A95="","",MAX(0,P95+R95-S95))</f>
        <v/>
      </c>
      <c r="U95" s="4" t="n"/>
      <c r="V95" s="5" t="n"/>
      <c r="W95" s="16">
        <f>IF(A95="","",IF(P95+R95=0,0,S95/(P95+R95)))</f>
        <v/>
      </c>
    </row>
    <row r="96" ht="28" customHeight="1">
      <c r="A96" s="4" t="n"/>
      <c r="B96" s="5" t="n"/>
      <c r="C96" s="4" t="n"/>
      <c r="D96" s="5" t="n"/>
      <c r="E96" s="5" t="n"/>
      <c r="F96" s="6" t="n"/>
      <c r="G96" s="6" t="n"/>
      <c r="H96" s="5" t="n"/>
      <c r="I96" s="4" t="n"/>
      <c r="J96" s="4" t="n"/>
      <c r="K96" s="4" t="n"/>
      <c r="L96" s="7" t="n"/>
      <c r="M96" s="7" t="n"/>
      <c r="N96" s="7" t="n"/>
      <c r="O96" s="8">
        <f>IF(A96="","",IF(N96&lt;&gt;"","Returned",IF(M96="","",IF(TODAY()&gt;M96,"Overdue","On Loan"))))</f>
        <v/>
      </c>
      <c r="P96" s="9">
        <f>IF(A96="","",IFERROR(VLOOKUP(J96,'Lists &amp; Guidance'!$A$15:$B$17,2,FALSE),0))</f>
        <v/>
      </c>
      <c r="Q96" s="10" t="n"/>
      <c r="R96" s="10" t="n"/>
      <c r="S96" s="10" t="n"/>
      <c r="T96" s="11">
        <f>IF(A96="","",MAX(0,P96+R96-S96))</f>
        <v/>
      </c>
      <c r="U96" s="4" t="n"/>
      <c r="V96" s="5" t="n"/>
      <c r="W96" s="12">
        <f>IF(A96="","",IF(P96+R96=0,0,S96/(P96+R96)))</f>
        <v/>
      </c>
    </row>
    <row r="97" ht="28" customHeight="1">
      <c r="A97" s="4" t="n"/>
      <c r="B97" s="5" t="n"/>
      <c r="C97" s="4" t="n"/>
      <c r="D97" s="5" t="n"/>
      <c r="E97" s="5" t="n"/>
      <c r="F97" s="6" t="n"/>
      <c r="G97" s="6" t="n"/>
      <c r="H97" s="5" t="n"/>
      <c r="I97" s="4" t="n"/>
      <c r="J97" s="4" t="n"/>
      <c r="K97" s="4" t="n"/>
      <c r="L97" s="7" t="n"/>
      <c r="M97" s="7" t="n"/>
      <c r="N97" s="7" t="n"/>
      <c r="O97" s="13">
        <f>IF(A97="","",IF(N97&lt;&gt;"","Returned",IF(M97="","",IF(TODAY()&gt;M97,"Overdue","On Loan"))))</f>
        <v/>
      </c>
      <c r="P97" s="14">
        <f>IF(A97="","",IFERROR(VLOOKUP(J97,'Lists &amp; Guidance'!$A$15:$B$17,2,FALSE),0))</f>
        <v/>
      </c>
      <c r="Q97" s="10" t="n"/>
      <c r="R97" s="10" t="n"/>
      <c r="S97" s="10" t="n"/>
      <c r="T97" s="15">
        <f>IF(A97="","",MAX(0,P97+R97-S97))</f>
        <v/>
      </c>
      <c r="U97" s="4" t="n"/>
      <c r="V97" s="5" t="n"/>
      <c r="W97" s="16">
        <f>IF(A97="","",IF(P97+R97=0,0,S97/(P97+R97)))</f>
        <v/>
      </c>
    </row>
    <row r="98" ht="28" customHeight="1">
      <c r="A98" s="4" t="n"/>
      <c r="B98" s="5" t="n"/>
      <c r="C98" s="4" t="n"/>
      <c r="D98" s="5" t="n"/>
      <c r="E98" s="5" t="n"/>
      <c r="F98" s="6" t="n"/>
      <c r="G98" s="6" t="n"/>
      <c r="H98" s="5" t="n"/>
      <c r="I98" s="4" t="n"/>
      <c r="J98" s="4" t="n"/>
      <c r="K98" s="4" t="n"/>
      <c r="L98" s="7" t="n"/>
      <c r="M98" s="7" t="n"/>
      <c r="N98" s="7" t="n"/>
      <c r="O98" s="8">
        <f>IF(A98="","",IF(N98&lt;&gt;"","Returned",IF(M98="","",IF(TODAY()&gt;M98,"Overdue","On Loan"))))</f>
        <v/>
      </c>
      <c r="P98" s="9">
        <f>IF(A98="","",IFERROR(VLOOKUP(J98,'Lists &amp; Guidance'!$A$15:$B$17,2,FALSE),0))</f>
        <v/>
      </c>
      <c r="Q98" s="10" t="n"/>
      <c r="R98" s="10" t="n"/>
      <c r="S98" s="10" t="n"/>
      <c r="T98" s="11">
        <f>IF(A98="","",MAX(0,P98+R98-S98))</f>
        <v/>
      </c>
      <c r="U98" s="4" t="n"/>
      <c r="V98" s="5" t="n"/>
      <c r="W98" s="12">
        <f>IF(A98="","",IF(P98+R98=0,0,S98/(P98+R98)))</f>
        <v/>
      </c>
    </row>
    <row r="99" ht="28" customHeight="1">
      <c r="A99" s="4" t="n"/>
      <c r="B99" s="5" t="n"/>
      <c r="C99" s="4" t="n"/>
      <c r="D99" s="5" t="n"/>
      <c r="E99" s="5" t="n"/>
      <c r="F99" s="6" t="n"/>
      <c r="G99" s="6" t="n"/>
      <c r="H99" s="5" t="n"/>
      <c r="I99" s="4" t="n"/>
      <c r="J99" s="4" t="n"/>
      <c r="K99" s="4" t="n"/>
      <c r="L99" s="7" t="n"/>
      <c r="M99" s="7" t="n"/>
      <c r="N99" s="7" t="n"/>
      <c r="O99" s="13">
        <f>IF(A99="","",IF(N99&lt;&gt;"","Returned",IF(M99="","",IF(TODAY()&gt;M99,"Overdue","On Loan"))))</f>
        <v/>
      </c>
      <c r="P99" s="14">
        <f>IF(A99="","",IFERROR(VLOOKUP(J99,'Lists &amp; Guidance'!$A$15:$B$17,2,FALSE),0))</f>
        <v/>
      </c>
      <c r="Q99" s="10" t="n"/>
      <c r="R99" s="10" t="n"/>
      <c r="S99" s="10" t="n"/>
      <c r="T99" s="15">
        <f>IF(A99="","",MAX(0,P99+R99-S99))</f>
        <v/>
      </c>
      <c r="U99" s="4" t="n"/>
      <c r="V99" s="5" t="n"/>
      <c r="W99" s="16">
        <f>IF(A99="","",IF(P99+R99=0,0,S99/(P99+R99)))</f>
        <v/>
      </c>
    </row>
    <row r="100" ht="28" customHeight="1">
      <c r="A100" s="4" t="n"/>
      <c r="B100" s="5" t="n"/>
      <c r="C100" s="4" t="n"/>
      <c r="D100" s="5" t="n"/>
      <c r="E100" s="5" t="n"/>
      <c r="F100" s="6" t="n"/>
      <c r="G100" s="6" t="n"/>
      <c r="H100" s="5" t="n"/>
      <c r="I100" s="4" t="n"/>
      <c r="J100" s="4" t="n"/>
      <c r="K100" s="4" t="n"/>
      <c r="L100" s="7" t="n"/>
      <c r="M100" s="7" t="n"/>
      <c r="N100" s="7" t="n"/>
      <c r="O100" s="8">
        <f>IF(A100="","",IF(N100&lt;&gt;"","Returned",IF(M100="","",IF(TODAY()&gt;M100,"Overdue","On Loan"))))</f>
        <v/>
      </c>
      <c r="P100" s="9">
        <f>IF(A100="","",IFERROR(VLOOKUP(J100,'Lists &amp; Guidance'!$A$15:$B$17,2,FALSE),0))</f>
        <v/>
      </c>
      <c r="Q100" s="10" t="n"/>
      <c r="R100" s="10" t="n"/>
      <c r="S100" s="10" t="n"/>
      <c r="T100" s="11">
        <f>IF(A100="","",MAX(0,P100+R100-S100))</f>
        <v/>
      </c>
      <c r="U100" s="4" t="n"/>
      <c r="V100" s="5" t="n"/>
      <c r="W100" s="12">
        <f>IF(A100="","",IF(P100+R100=0,0,S100/(P100+R100)))</f>
        <v/>
      </c>
    </row>
    <row r="101" ht="28" customHeight="1">
      <c r="A101" s="4" t="n"/>
      <c r="B101" s="5" t="n"/>
      <c r="C101" s="4" t="n"/>
      <c r="D101" s="5" t="n"/>
      <c r="E101" s="5" t="n"/>
      <c r="F101" s="6" t="n"/>
      <c r="G101" s="6" t="n"/>
      <c r="H101" s="5" t="n"/>
      <c r="I101" s="4" t="n"/>
      <c r="J101" s="4" t="n"/>
      <c r="K101" s="4" t="n"/>
      <c r="L101" s="7" t="n"/>
      <c r="M101" s="7" t="n"/>
      <c r="N101" s="7" t="n"/>
      <c r="O101" s="13">
        <f>IF(A101="","",IF(N101&lt;&gt;"","Returned",IF(M101="","",IF(TODAY()&gt;M101,"Overdue","On Loan"))))</f>
        <v/>
      </c>
      <c r="P101" s="14">
        <f>IF(A101="","",IFERROR(VLOOKUP(J101,'Lists &amp; Guidance'!$A$15:$B$17,2,FALSE),0))</f>
        <v/>
      </c>
      <c r="Q101" s="10" t="n"/>
      <c r="R101" s="10" t="n"/>
      <c r="S101" s="10" t="n"/>
      <c r="T101" s="15">
        <f>IF(A101="","",MAX(0,P101+R101-S101))</f>
        <v/>
      </c>
      <c r="U101" s="4" t="n"/>
      <c r="V101" s="5" t="n"/>
      <c r="W101" s="16">
        <f>IF(A101="","",IF(P101+R101=0,0,S101/(P101+R101)))</f>
        <v/>
      </c>
    </row>
    <row r="102" ht="28" customHeight="1">
      <c r="A102" s="4" t="n"/>
      <c r="B102" s="5" t="n"/>
      <c r="C102" s="4" t="n"/>
      <c r="D102" s="5" t="n"/>
      <c r="E102" s="5" t="n"/>
      <c r="F102" s="6" t="n"/>
      <c r="G102" s="6" t="n"/>
      <c r="H102" s="5" t="n"/>
      <c r="I102" s="4" t="n"/>
      <c r="J102" s="4" t="n"/>
      <c r="K102" s="4" t="n"/>
      <c r="L102" s="7" t="n"/>
      <c r="M102" s="7" t="n"/>
      <c r="N102" s="7" t="n"/>
      <c r="O102" s="8">
        <f>IF(A102="","",IF(N102&lt;&gt;"","Returned",IF(M102="","",IF(TODAY()&gt;M102,"Overdue","On Loan"))))</f>
        <v/>
      </c>
      <c r="P102" s="9">
        <f>IF(A102="","",IFERROR(VLOOKUP(J102,'Lists &amp; Guidance'!$A$15:$B$17,2,FALSE),0))</f>
        <v/>
      </c>
      <c r="Q102" s="10" t="n"/>
      <c r="R102" s="10" t="n"/>
      <c r="S102" s="10" t="n"/>
      <c r="T102" s="11">
        <f>IF(A102="","",MAX(0,P102+R102-S102))</f>
        <v/>
      </c>
      <c r="U102" s="4" t="n"/>
      <c r="V102" s="5" t="n"/>
      <c r="W102" s="12">
        <f>IF(A102="","",IF(P102+R102=0,0,S102/(P102+R102)))</f>
        <v/>
      </c>
    </row>
    <row r="103" ht="28" customHeight="1">
      <c r="A103" s="4" t="n"/>
      <c r="B103" s="5" t="n"/>
      <c r="C103" s="4" t="n"/>
      <c r="D103" s="5" t="n"/>
      <c r="E103" s="5" t="n"/>
      <c r="F103" s="6" t="n"/>
      <c r="G103" s="6" t="n"/>
      <c r="H103" s="5" t="n"/>
      <c r="I103" s="4" t="n"/>
      <c r="J103" s="4" t="n"/>
      <c r="K103" s="4" t="n"/>
      <c r="L103" s="7" t="n"/>
      <c r="M103" s="7" t="n"/>
      <c r="N103" s="7" t="n"/>
      <c r="O103" s="13">
        <f>IF(A103="","",IF(N103&lt;&gt;"","Returned",IF(M103="","",IF(TODAY()&gt;M103,"Overdue","On Loan"))))</f>
        <v/>
      </c>
      <c r="P103" s="14">
        <f>IF(A103="","",IFERROR(VLOOKUP(J103,'Lists &amp; Guidance'!$A$15:$B$17,2,FALSE),0))</f>
        <v/>
      </c>
      <c r="Q103" s="10" t="n"/>
      <c r="R103" s="10" t="n"/>
      <c r="S103" s="10" t="n"/>
      <c r="T103" s="15">
        <f>IF(A103="","",MAX(0,P103+R103-S103))</f>
        <v/>
      </c>
      <c r="U103" s="4" t="n"/>
      <c r="V103" s="5" t="n"/>
      <c r="W103" s="16">
        <f>IF(A103="","",IF(P103+R103=0,0,S103/(P103+R103)))</f>
        <v/>
      </c>
    </row>
    <row r="104" ht="28" customHeight="1">
      <c r="A104" s="4" t="n"/>
      <c r="B104" s="5" t="n"/>
      <c r="C104" s="4" t="n"/>
      <c r="D104" s="5" t="n"/>
      <c r="E104" s="5" t="n"/>
      <c r="F104" s="6" t="n"/>
      <c r="G104" s="6" t="n"/>
      <c r="H104" s="5" t="n"/>
      <c r="I104" s="4" t="n"/>
      <c r="J104" s="4" t="n"/>
      <c r="K104" s="4" t="n"/>
      <c r="L104" s="7" t="n"/>
      <c r="M104" s="7" t="n"/>
      <c r="N104" s="7" t="n"/>
      <c r="O104" s="8">
        <f>IF(A104="","",IF(N104&lt;&gt;"","Returned",IF(M104="","",IF(TODAY()&gt;M104,"Overdue","On Loan"))))</f>
        <v/>
      </c>
      <c r="P104" s="9">
        <f>IF(A104="","",IFERROR(VLOOKUP(J104,'Lists &amp; Guidance'!$A$15:$B$17,2,FALSE),0))</f>
        <v/>
      </c>
      <c r="Q104" s="10" t="n"/>
      <c r="R104" s="10" t="n"/>
      <c r="S104" s="10" t="n"/>
      <c r="T104" s="11">
        <f>IF(A104="","",MAX(0,P104+R104-S104))</f>
        <v/>
      </c>
      <c r="U104" s="4" t="n"/>
      <c r="V104" s="5" t="n"/>
      <c r="W104" s="12">
        <f>IF(A104="","",IF(P104+R104=0,0,S104/(P104+R104)))</f>
        <v/>
      </c>
    </row>
    <row r="105" ht="28" customHeight="1">
      <c r="A105" s="4" t="n"/>
      <c r="B105" s="5" t="n"/>
      <c r="C105" s="4" t="n"/>
      <c r="D105" s="5" t="n"/>
      <c r="E105" s="5" t="n"/>
      <c r="F105" s="6" t="n"/>
      <c r="G105" s="6" t="n"/>
      <c r="H105" s="5" t="n"/>
      <c r="I105" s="4" t="n"/>
      <c r="J105" s="4" t="n"/>
      <c r="K105" s="4" t="n"/>
      <c r="L105" s="7" t="n"/>
      <c r="M105" s="7" t="n"/>
      <c r="N105" s="7" t="n"/>
      <c r="O105" s="13">
        <f>IF(A105="","",IF(N105&lt;&gt;"","Returned",IF(M105="","",IF(TODAY()&gt;M105,"Overdue","On Loan"))))</f>
        <v/>
      </c>
      <c r="P105" s="14">
        <f>IF(A105="","",IFERROR(VLOOKUP(J105,'Lists &amp; Guidance'!$A$15:$B$17,2,FALSE),0))</f>
        <v/>
      </c>
      <c r="Q105" s="10" t="n"/>
      <c r="R105" s="10" t="n"/>
      <c r="S105" s="10" t="n"/>
      <c r="T105" s="15">
        <f>IF(A105="","",MAX(0,P105+R105-S105))</f>
        <v/>
      </c>
      <c r="U105" s="4" t="n"/>
      <c r="V105" s="5" t="n"/>
      <c r="W105" s="16">
        <f>IF(A105="","",IF(P105+R105=0,0,S105/(P105+R105)))</f>
        <v/>
      </c>
    </row>
    <row r="106" ht="28" customHeight="1">
      <c r="A106" s="4" t="n"/>
      <c r="B106" s="5" t="n"/>
      <c r="C106" s="4" t="n"/>
      <c r="D106" s="5" t="n"/>
      <c r="E106" s="5" t="n"/>
      <c r="F106" s="6" t="n"/>
      <c r="G106" s="6" t="n"/>
      <c r="H106" s="5" t="n"/>
      <c r="I106" s="4" t="n"/>
      <c r="J106" s="4" t="n"/>
      <c r="K106" s="4" t="n"/>
      <c r="L106" s="7" t="n"/>
      <c r="M106" s="7" t="n"/>
      <c r="N106" s="7" t="n"/>
      <c r="O106" s="8">
        <f>IF(A106="","",IF(N106&lt;&gt;"","Returned",IF(M106="","",IF(TODAY()&gt;M106,"Overdue","On Loan"))))</f>
        <v/>
      </c>
      <c r="P106" s="9">
        <f>IF(A106="","",IFERROR(VLOOKUP(J106,'Lists &amp; Guidance'!$A$15:$B$17,2,FALSE),0))</f>
        <v/>
      </c>
      <c r="Q106" s="10" t="n"/>
      <c r="R106" s="10" t="n"/>
      <c r="S106" s="10" t="n"/>
      <c r="T106" s="11">
        <f>IF(A106="","",MAX(0,P106+R106-S106))</f>
        <v/>
      </c>
      <c r="U106" s="4" t="n"/>
      <c r="V106" s="5" t="n"/>
      <c r="W106" s="12">
        <f>IF(A106="","",IF(P106+R106=0,0,S106/(P106+R106)))</f>
        <v/>
      </c>
    </row>
    <row r="107" ht="28" customHeight="1">
      <c r="A107" s="4" t="n"/>
      <c r="B107" s="5" t="n"/>
      <c r="C107" s="4" t="n"/>
      <c r="D107" s="5" t="n"/>
      <c r="E107" s="5" t="n"/>
      <c r="F107" s="6" t="n"/>
      <c r="G107" s="6" t="n"/>
      <c r="H107" s="5" t="n"/>
      <c r="I107" s="4" t="n"/>
      <c r="J107" s="4" t="n"/>
      <c r="K107" s="4" t="n"/>
      <c r="L107" s="7" t="n"/>
      <c r="M107" s="7" t="n"/>
      <c r="N107" s="7" t="n"/>
      <c r="O107" s="13">
        <f>IF(A107="","",IF(N107&lt;&gt;"","Returned",IF(M107="","",IF(TODAY()&gt;M107,"Overdue","On Loan"))))</f>
        <v/>
      </c>
      <c r="P107" s="14">
        <f>IF(A107="","",IFERROR(VLOOKUP(J107,'Lists &amp; Guidance'!$A$15:$B$17,2,FALSE),0))</f>
        <v/>
      </c>
      <c r="Q107" s="10" t="n"/>
      <c r="R107" s="10" t="n"/>
      <c r="S107" s="10" t="n"/>
      <c r="T107" s="15">
        <f>IF(A107="","",MAX(0,P107+R107-S107))</f>
        <v/>
      </c>
      <c r="U107" s="4" t="n"/>
      <c r="V107" s="5" t="n"/>
      <c r="W107" s="16">
        <f>IF(A107="","",IF(P107+R107=0,0,S107/(P107+R107)))</f>
        <v/>
      </c>
    </row>
    <row r="108" ht="28" customHeight="1">
      <c r="A108" s="4" t="n"/>
      <c r="B108" s="5" t="n"/>
      <c r="C108" s="4" t="n"/>
      <c r="D108" s="5" t="n"/>
      <c r="E108" s="5" t="n"/>
      <c r="F108" s="6" t="n"/>
      <c r="G108" s="6" t="n"/>
      <c r="H108" s="5" t="n"/>
      <c r="I108" s="4" t="n"/>
      <c r="J108" s="4" t="n"/>
      <c r="K108" s="4" t="n"/>
      <c r="L108" s="7" t="n"/>
      <c r="M108" s="7" t="n"/>
      <c r="N108" s="7" t="n"/>
      <c r="O108" s="8">
        <f>IF(A108="","",IF(N108&lt;&gt;"","Returned",IF(M108="","",IF(TODAY()&gt;M108,"Overdue","On Loan"))))</f>
        <v/>
      </c>
      <c r="P108" s="9">
        <f>IF(A108="","",IFERROR(VLOOKUP(J108,'Lists &amp; Guidance'!$A$15:$B$17,2,FALSE),0))</f>
        <v/>
      </c>
      <c r="Q108" s="10" t="n"/>
      <c r="R108" s="10" t="n"/>
      <c r="S108" s="10" t="n"/>
      <c r="T108" s="11">
        <f>IF(A108="","",MAX(0,P108+R108-S108))</f>
        <v/>
      </c>
      <c r="U108" s="4" t="n"/>
      <c r="V108" s="5" t="n"/>
      <c r="W108" s="12">
        <f>IF(A108="","",IF(P108+R108=0,0,S108/(P108+R108)))</f>
        <v/>
      </c>
    </row>
    <row r="109" ht="28" customHeight="1">
      <c r="A109" s="4" t="n"/>
      <c r="B109" s="5" t="n"/>
      <c r="C109" s="4" t="n"/>
      <c r="D109" s="5" t="n"/>
      <c r="E109" s="5" t="n"/>
      <c r="F109" s="6" t="n"/>
      <c r="G109" s="6" t="n"/>
      <c r="H109" s="5" t="n"/>
      <c r="I109" s="4" t="n"/>
      <c r="J109" s="4" t="n"/>
      <c r="K109" s="4" t="n"/>
      <c r="L109" s="7" t="n"/>
      <c r="M109" s="7" t="n"/>
      <c r="N109" s="7" t="n"/>
      <c r="O109" s="13">
        <f>IF(A109="","",IF(N109&lt;&gt;"","Returned",IF(M109="","",IF(TODAY()&gt;M109,"Overdue","On Loan"))))</f>
        <v/>
      </c>
      <c r="P109" s="14">
        <f>IF(A109="","",IFERROR(VLOOKUP(J109,'Lists &amp; Guidance'!$A$15:$B$17,2,FALSE),0))</f>
        <v/>
      </c>
      <c r="Q109" s="10" t="n"/>
      <c r="R109" s="10" t="n"/>
      <c r="S109" s="10" t="n"/>
      <c r="T109" s="15">
        <f>IF(A109="","",MAX(0,P109+R109-S109))</f>
        <v/>
      </c>
      <c r="U109" s="4" t="n"/>
      <c r="V109" s="5" t="n"/>
      <c r="W109" s="16">
        <f>IF(A109="","",IF(P109+R109=0,0,S109/(P109+R109)))</f>
        <v/>
      </c>
    </row>
    <row r="110" ht="28" customHeight="1">
      <c r="A110" s="4" t="n"/>
      <c r="B110" s="5" t="n"/>
      <c r="C110" s="4" t="n"/>
      <c r="D110" s="5" t="n"/>
      <c r="E110" s="5" t="n"/>
      <c r="F110" s="6" t="n"/>
      <c r="G110" s="6" t="n"/>
      <c r="H110" s="5" t="n"/>
      <c r="I110" s="4" t="n"/>
      <c r="J110" s="4" t="n"/>
      <c r="K110" s="4" t="n"/>
      <c r="L110" s="7" t="n"/>
      <c r="M110" s="7" t="n"/>
      <c r="N110" s="7" t="n"/>
      <c r="O110" s="8">
        <f>IF(A110="","",IF(N110&lt;&gt;"","Returned",IF(M110="","",IF(TODAY()&gt;M110,"Overdue","On Loan"))))</f>
        <v/>
      </c>
      <c r="P110" s="9">
        <f>IF(A110="","",IFERROR(VLOOKUP(J110,'Lists &amp; Guidance'!$A$15:$B$17,2,FALSE),0))</f>
        <v/>
      </c>
      <c r="Q110" s="10" t="n"/>
      <c r="R110" s="10" t="n"/>
      <c r="S110" s="10" t="n"/>
      <c r="T110" s="11">
        <f>IF(A110="","",MAX(0,P110+R110-S110))</f>
        <v/>
      </c>
      <c r="U110" s="4" t="n"/>
      <c r="V110" s="5" t="n"/>
      <c r="W110" s="12">
        <f>IF(A110="","",IF(P110+R110=0,0,S110/(P110+R110)))</f>
        <v/>
      </c>
    </row>
    <row r="111" ht="28" customHeight="1">
      <c r="A111" s="4" t="n"/>
      <c r="B111" s="5" t="n"/>
      <c r="C111" s="4" t="n"/>
      <c r="D111" s="5" t="n"/>
      <c r="E111" s="5" t="n"/>
      <c r="F111" s="6" t="n"/>
      <c r="G111" s="6" t="n"/>
      <c r="H111" s="5" t="n"/>
      <c r="I111" s="4" t="n"/>
      <c r="J111" s="4" t="n"/>
      <c r="K111" s="4" t="n"/>
      <c r="L111" s="7" t="n"/>
      <c r="M111" s="7" t="n"/>
      <c r="N111" s="7" t="n"/>
      <c r="O111" s="13">
        <f>IF(A111="","",IF(N111&lt;&gt;"","Returned",IF(M111="","",IF(TODAY()&gt;M111,"Overdue","On Loan"))))</f>
        <v/>
      </c>
      <c r="P111" s="14">
        <f>IF(A111="","",IFERROR(VLOOKUP(J111,'Lists &amp; Guidance'!$A$15:$B$17,2,FALSE),0))</f>
        <v/>
      </c>
      <c r="Q111" s="10" t="n"/>
      <c r="R111" s="10" t="n"/>
      <c r="S111" s="10" t="n"/>
      <c r="T111" s="15">
        <f>IF(A111="","",MAX(0,P111+R111-S111))</f>
        <v/>
      </c>
      <c r="U111" s="4" t="n"/>
      <c r="V111" s="5" t="n"/>
      <c r="W111" s="16">
        <f>IF(A111="","",IF(P111+R111=0,0,S111/(P111+R111)))</f>
        <v/>
      </c>
    </row>
    <row r="112" ht="28" customHeight="1">
      <c r="A112" s="4" t="n"/>
      <c r="B112" s="5" t="n"/>
      <c r="C112" s="4" t="n"/>
      <c r="D112" s="5" t="n"/>
      <c r="E112" s="5" t="n"/>
      <c r="F112" s="6" t="n"/>
      <c r="G112" s="6" t="n"/>
      <c r="H112" s="5" t="n"/>
      <c r="I112" s="4" t="n"/>
      <c r="J112" s="4" t="n"/>
      <c r="K112" s="4" t="n"/>
      <c r="L112" s="7" t="n"/>
      <c r="M112" s="7" t="n"/>
      <c r="N112" s="7" t="n"/>
      <c r="O112" s="8">
        <f>IF(A112="","",IF(N112&lt;&gt;"","Returned",IF(M112="","",IF(TODAY()&gt;M112,"Overdue","On Loan"))))</f>
        <v/>
      </c>
      <c r="P112" s="9">
        <f>IF(A112="","",IFERROR(VLOOKUP(J112,'Lists &amp; Guidance'!$A$15:$B$17,2,FALSE),0))</f>
        <v/>
      </c>
      <c r="Q112" s="10" t="n"/>
      <c r="R112" s="10" t="n"/>
      <c r="S112" s="10" t="n"/>
      <c r="T112" s="11">
        <f>IF(A112="","",MAX(0,P112+R112-S112))</f>
        <v/>
      </c>
      <c r="U112" s="4" t="n"/>
      <c r="V112" s="5" t="n"/>
      <c r="W112" s="12">
        <f>IF(A112="","",IF(P112+R112=0,0,S112/(P112+R112)))</f>
        <v/>
      </c>
    </row>
    <row r="113" ht="28" customHeight="1">
      <c r="A113" s="4" t="n"/>
      <c r="B113" s="5" t="n"/>
      <c r="C113" s="4" t="n"/>
      <c r="D113" s="5" t="n"/>
      <c r="E113" s="5" t="n"/>
      <c r="F113" s="6" t="n"/>
      <c r="G113" s="6" t="n"/>
      <c r="H113" s="5" t="n"/>
      <c r="I113" s="4" t="n"/>
      <c r="J113" s="4" t="n"/>
      <c r="K113" s="4" t="n"/>
      <c r="L113" s="7" t="n"/>
      <c r="M113" s="7" t="n"/>
      <c r="N113" s="7" t="n"/>
      <c r="O113" s="13">
        <f>IF(A113="","",IF(N113&lt;&gt;"","Returned",IF(M113="","",IF(TODAY()&gt;M113,"Overdue","On Loan"))))</f>
        <v/>
      </c>
      <c r="P113" s="14">
        <f>IF(A113="","",IFERROR(VLOOKUP(J113,'Lists &amp; Guidance'!$A$15:$B$17,2,FALSE),0))</f>
        <v/>
      </c>
      <c r="Q113" s="10" t="n"/>
      <c r="R113" s="10" t="n"/>
      <c r="S113" s="10" t="n"/>
      <c r="T113" s="15">
        <f>IF(A113="","",MAX(0,P113+R113-S113))</f>
        <v/>
      </c>
      <c r="U113" s="4" t="n"/>
      <c r="V113" s="5" t="n"/>
      <c r="W113" s="16">
        <f>IF(A113="","",IF(P113+R113=0,0,S113/(P113+R113)))</f>
        <v/>
      </c>
    </row>
  </sheetData>
  <mergeCells count="1">
    <mergeCell ref="A1:W1"/>
  </mergeCells>
  <conditionalFormatting sqref="O4:O113">
    <cfRule type="expression" priority="1" dxfId="0" stopIfTrue="1">
      <formula>AND($A4&lt;&gt;"",$O4="Overdue")</formula>
    </cfRule>
  </conditionalFormatting>
  <conditionalFormatting sqref="T4:T113">
    <cfRule type="expression" priority="2" dxfId="1" stopIfTrue="1">
      <formula>AND($A4&lt;&gt;"",$T4&gt;0)</formula>
    </cfRule>
    <cfRule type="expression" priority="3" dxfId="2" stopIfTrue="1">
      <formula>AND($A4&lt;&gt;"",$T4=0,$S4&gt;0)</formula>
    </cfRule>
  </conditionalFormatting>
  <conditionalFormatting sqref="U4:U113">
    <cfRule type="expression" priority="4" dxfId="3" stopIfTrue="1">
      <formula>AND($A4&lt;&gt;"",$O4="Returned",OR($U4="Fair",$U4="Damaged",$U4="Lost"))</formula>
    </cfRule>
  </conditionalFormatting>
  <dataValidations count="5">
    <dataValidation sqref="O4:O113" showErrorMessage="1" showInputMessage="1" allowBlank="1" errorTitle="Invalid Loan Status" error="Choose a valid loan status." type="list">
      <formula1>'Lists &amp; Guidance'!$A$4:$A$6</formula1>
    </dataValidation>
    <dataValidation sqref="I4:I113" showErrorMessage="1" showInputMessage="1" allowBlank="1" errorTitle="Invalid Subject" error="Choose a subject from the approved list." type="list">
      <formula1>'Lists &amp; Guidance'!$C$4:$C$8</formula1>
    </dataValidation>
    <dataValidation sqref="J4:J113" showErrorMessage="1" showInputMessage="1" allowBlank="1" errorTitle="Invalid Book Type" error="Choose a book type from the approved list." type="list">
      <formula1>'Lists &amp; Guidance'!$D$4:$D$6</formula1>
    </dataValidation>
    <dataValidation sqref="K4:K113" showErrorMessage="1" showInputMessage="1" allowBlank="1" errorTitle="Invalid Condition" error="Choose a condition from the approved list." type="list">
      <formula1>'Lists &amp; Guidance'!$B$4:$B$8</formula1>
    </dataValidation>
    <dataValidation sqref="U4:U113" showErrorMessage="1" showInputMessage="1" allowBlank="1" errorTitle="Invalid Return Condition" error="Choose a condition from the approved list." type="list">
      <formula1>'Lists &amp; Guidance'!$B$4:$B$8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20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3" customWidth="1" min="3" max="3"/>
    <col width="22" customWidth="1" min="4" max="4"/>
    <col width="20" customWidth="1" min="5" max="5"/>
    <col width="4" customWidth="1" min="6" max="6"/>
    <col width="18" customWidth="1" min="7" max="7"/>
    <col width="16" customWidth="1" min="8" max="8"/>
    <col width="4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</cols>
  <sheetData>
    <row r="1" ht="28" customHeight="1">
      <c r="A1" s="17" t="inlineStr">
        <is>
          <t>Book Rental Scheme Dashboard — 2026</t>
        </is>
      </c>
    </row>
    <row r="2" ht="22" customHeight="1">
      <c r="A2" s="2" t="inlineStr">
        <is>
          <t>Summary values recalculate from the Rental Register. Review overdue loans, outstanding payments and returned books requiring attention.</t>
        </is>
      </c>
    </row>
    <row r="3" ht="24" customHeight="1">
      <c r="A3" s="18" t="inlineStr">
        <is>
          <t>Total books on loan</t>
        </is>
      </c>
      <c r="C3" s="18" t="inlineStr">
        <is>
          <t>Total returned</t>
        </is>
      </c>
      <c r="E3" s="18" t="inlineStr">
        <is>
          <t>Total overdue</t>
        </is>
      </c>
    </row>
    <row r="4" ht="30" customHeight="1">
      <c r="A4" s="19">
        <f>COUNTIF('Rental Register'!$O$4:$O$113,"On Loan")</f>
        <v/>
      </c>
      <c r="C4" s="19">
        <f>COUNTIF('Rental Register'!$O$4:$O$113,"Returned")</f>
        <v/>
      </c>
      <c r="E4" s="20">
        <f>COUNTIF('Rental Register'!$O$4:$O$113,"Overdue")</f>
        <v/>
      </c>
    </row>
    <row r="5"/>
    <row r="6" ht="24" customHeight="1">
      <c r="A6" s="18" t="inlineStr">
        <is>
          <t>Total outstanding</t>
        </is>
      </c>
      <c r="C6" s="18" t="inlineStr">
        <is>
          <t>Average rental fee</t>
        </is>
      </c>
      <c r="E6" s="18" t="inlineStr">
        <is>
          <t>Return rate</t>
        </is>
      </c>
    </row>
    <row r="7" ht="30" customHeight="1">
      <c r="A7" s="21">
        <f>SUM('Rental Register'!$T$4:$T$113)</f>
        <v/>
      </c>
      <c r="C7" s="22">
        <f>IFERROR(AVERAGE('Rental Register'!$P$4:$P$113),0)</f>
        <v/>
      </c>
      <c r="E7" s="23">
        <f>IFERROR(COUNTIF('Rental Register'!$O$4:$O$113,"Returned")/COUNTA('Rental Register'!$A$4:$A$113),0)</f>
        <v/>
      </c>
    </row>
    <row r="8"/>
    <row r="9"/>
    <row r="10">
      <c r="A10" s="24" t="inlineStr">
        <is>
          <t>Loan Status</t>
        </is>
      </c>
      <c r="B10" s="24" t="inlineStr">
        <is>
          <t>Books</t>
        </is>
      </c>
      <c r="D10" s="24" t="inlineStr">
        <is>
          <t>Pupil</t>
        </is>
      </c>
      <c r="E10" s="24" t="inlineStr">
        <is>
          <t>Outstanding Balance (€)</t>
        </is>
      </c>
      <c r="G10" s="24" t="inlineStr">
        <is>
          <t>Subject</t>
        </is>
      </c>
      <c r="H10" s="24" t="inlineStr">
        <is>
          <t>Books</t>
        </is>
      </c>
    </row>
    <row r="11">
      <c r="A11" s="25" t="inlineStr">
        <is>
          <t>On Loan</t>
        </is>
      </c>
      <c r="B11" s="25">
        <f>COUNTIF('Rental Register'!$O$4:$O$113,A11)</f>
        <v/>
      </c>
      <c r="D11" s="26">
        <f>IF('Rental Register'!$A$4="","",'Rental Register'!$B$4)</f>
        <v/>
      </c>
      <c r="E11" s="27">
        <f>IF('Rental Register'!$A$4="","",'Rental Register'!$T$4)</f>
        <v/>
      </c>
      <c r="G11" s="25" t="inlineStr">
        <is>
          <t>English</t>
        </is>
      </c>
      <c r="H11" s="25">
        <f>COUNTIF('Rental Register'!$I$4:$I$113,G11)</f>
        <v/>
      </c>
    </row>
    <row r="12">
      <c r="A12" s="13" t="inlineStr">
        <is>
          <t>Returned</t>
        </is>
      </c>
      <c r="B12" s="13">
        <f>COUNTIF('Rental Register'!$O$4:$O$113,A12)</f>
        <v/>
      </c>
      <c r="D12" s="28">
        <f>IF('Rental Register'!$A$5="","",'Rental Register'!$B$5)</f>
        <v/>
      </c>
      <c r="E12" s="15">
        <f>IF('Rental Register'!$A$5="","",'Rental Register'!$T$5)</f>
        <v/>
      </c>
      <c r="G12" s="13" t="inlineStr">
        <is>
          <t>Irish</t>
        </is>
      </c>
      <c r="H12" s="13">
        <f>COUNTIF('Rental Register'!$I$4:$I$113,G12)</f>
        <v/>
      </c>
    </row>
    <row r="13">
      <c r="A13" s="25" t="inlineStr">
        <is>
          <t>Overdue</t>
        </is>
      </c>
      <c r="B13" s="25">
        <f>COUNTIF('Rental Register'!$O$4:$O$113,A13)</f>
        <v/>
      </c>
      <c r="D13" s="26">
        <f>IF('Rental Register'!$A$6="","",'Rental Register'!$B$6)</f>
        <v/>
      </c>
      <c r="E13" s="27">
        <f>IF('Rental Register'!$A$6="","",'Rental Register'!$T$6)</f>
        <v/>
      </c>
      <c r="G13" s="25" t="inlineStr">
        <is>
          <t>Mathematics</t>
        </is>
      </c>
      <c r="H13" s="25">
        <f>COUNTIF('Rental Register'!$I$4:$I$113,G13)</f>
        <v/>
      </c>
    </row>
    <row r="14">
      <c r="D14" s="28">
        <f>IF('Rental Register'!$A$7="","",'Rental Register'!$B$7)</f>
        <v/>
      </c>
      <c r="E14" s="15">
        <f>IF('Rental Register'!$A$7="","",'Rental Register'!$T$7)</f>
        <v/>
      </c>
      <c r="G14" s="13" t="inlineStr">
        <is>
          <t>Science</t>
        </is>
      </c>
      <c r="H14" s="13">
        <f>COUNTIF('Rental Register'!$I$4:$I$113,G14)</f>
        <v/>
      </c>
    </row>
    <row r="15">
      <c r="D15" s="26">
        <f>IF('Rental Register'!$A$8="","",'Rental Register'!$B$8)</f>
        <v/>
      </c>
      <c r="E15" s="27">
        <f>IF('Rental Register'!$A$8="","",'Rental Register'!$T$8)</f>
        <v/>
      </c>
      <c r="G15" s="25" t="inlineStr">
        <is>
          <t>History</t>
        </is>
      </c>
      <c r="H15" s="25">
        <f>COUNTIF('Rental Register'!$I$4:$I$113,G15)</f>
        <v/>
      </c>
    </row>
    <row r="16">
      <c r="D16" s="28">
        <f>IF('Rental Register'!$A$9="","",'Rental Register'!$B$9)</f>
        <v/>
      </c>
      <c r="E16" s="15">
        <f>IF('Rental Register'!$A$9="","",'Rental Register'!$T$9)</f>
        <v/>
      </c>
    </row>
    <row r="17">
      <c r="D17" s="26">
        <f>IF('Rental Register'!$A$10="","",'Rental Register'!$B$10)</f>
        <v/>
      </c>
      <c r="E17" s="27">
        <f>IF('Rental Register'!$A$10="","",'Rental Register'!$T$10)</f>
        <v/>
      </c>
    </row>
    <row r="18">
      <c r="D18" s="28">
        <f>IF('Rental Register'!$A$11="","",'Rental Register'!$B$11)</f>
        <v/>
      </c>
      <c r="E18" s="15">
        <f>IF('Rental Register'!$A$11="","",'Rental Register'!$T$11)</f>
        <v/>
      </c>
    </row>
    <row r="19">
      <c r="D19" s="26">
        <f>IF('Rental Register'!$A$12="","",'Rental Register'!$B$12)</f>
        <v/>
      </c>
      <c r="E19" s="27">
        <f>IF('Rental Register'!$A$12="","",'Rental Register'!$T$12)</f>
        <v/>
      </c>
    </row>
    <row r="20">
      <c r="D20" s="28">
        <f>IF('Rental Register'!$A$13="","",'Rental Register'!$B$13)</f>
        <v/>
      </c>
      <c r="E20" s="15">
        <f>IF('Rental Register'!$A$13="","",'Rental Register'!$T$13)</f>
        <v/>
      </c>
    </row>
    <row r="21">
      <c r="D21" s="26">
        <f>IF('Rental Register'!$A$14="","",'Rental Register'!$B$14)</f>
        <v/>
      </c>
      <c r="E21" s="27">
        <f>IF('Rental Register'!$A$14="","",'Rental Register'!$T$14)</f>
        <v/>
      </c>
    </row>
    <row r="22">
      <c r="D22" s="28">
        <f>IF('Rental Register'!$A$15="","",'Rental Register'!$B$15)</f>
        <v/>
      </c>
      <c r="E22" s="15">
        <f>IF('Rental Register'!$A$15="","",'Rental Register'!$T$15)</f>
        <v/>
      </c>
    </row>
    <row r="23">
      <c r="D23" s="26">
        <f>IF('Rental Register'!$A$16="","",'Rental Register'!$B$16)</f>
        <v/>
      </c>
      <c r="E23" s="27">
        <f>IF('Rental Register'!$A$16="","",'Rental Register'!$T$16)</f>
        <v/>
      </c>
    </row>
    <row r="24">
      <c r="D24" s="28">
        <f>IF('Rental Register'!$A$17="","",'Rental Register'!$B$17)</f>
        <v/>
      </c>
      <c r="E24" s="15">
        <f>IF('Rental Register'!$A$17="","",'Rental Register'!$T$17)</f>
        <v/>
      </c>
    </row>
    <row r="25">
      <c r="D25" s="26">
        <f>IF('Rental Register'!$A$18="","",'Rental Register'!$B$18)</f>
        <v/>
      </c>
      <c r="E25" s="27">
        <f>IF('Rental Register'!$A$18="","",'Rental Register'!$T$18)</f>
        <v/>
      </c>
    </row>
    <row r="26">
      <c r="D26" s="28">
        <f>IF('Rental Register'!$A$19="","",'Rental Register'!$B$19)</f>
        <v/>
      </c>
      <c r="E26" s="15">
        <f>IF('Rental Register'!$A$19="","",'Rental Register'!$T$19)</f>
        <v/>
      </c>
    </row>
    <row r="27">
      <c r="D27" s="26">
        <f>IF('Rental Register'!$A$20="","",'Rental Register'!$B$20)</f>
        <v/>
      </c>
      <c r="E27" s="27">
        <f>IF('Rental Register'!$A$20="","",'Rental Register'!$T$20)</f>
        <v/>
      </c>
    </row>
    <row r="28">
      <c r="D28" s="28">
        <f>IF('Rental Register'!$A$21="","",'Rental Register'!$B$21)</f>
        <v/>
      </c>
      <c r="E28" s="15">
        <f>IF('Rental Register'!$A$21="","",'Rental Register'!$T$21)</f>
        <v/>
      </c>
    </row>
    <row r="29">
      <c r="D29" s="26">
        <f>IF('Rental Register'!$A$22="","",'Rental Register'!$B$22)</f>
        <v/>
      </c>
      <c r="E29" s="27">
        <f>IF('Rental Register'!$A$22="","",'Rental Register'!$T$22)</f>
        <v/>
      </c>
    </row>
    <row r="30">
      <c r="D30" s="28">
        <f>IF('Rental Register'!$A$23="","",'Rental Register'!$B$23)</f>
        <v/>
      </c>
      <c r="E30" s="15">
        <f>IF('Rental Register'!$A$23="","",'Rental Register'!$T$23)</f>
        <v/>
      </c>
    </row>
    <row r="31">
      <c r="D31" s="26">
        <f>IF('Rental Register'!$A$24="","",'Rental Register'!$B$24)</f>
        <v/>
      </c>
      <c r="E31" s="27">
        <f>IF('Rental Register'!$A$24="","",'Rental Register'!$T$24)</f>
        <v/>
      </c>
    </row>
    <row r="32">
      <c r="D32" s="28">
        <f>IF('Rental Register'!$A$25="","",'Rental Register'!$B$25)</f>
        <v/>
      </c>
      <c r="E32" s="15">
        <f>IF('Rental Register'!$A$25="","",'Rental Register'!$T$25)</f>
        <v/>
      </c>
    </row>
    <row r="33">
      <c r="D33" s="26">
        <f>IF('Rental Register'!$A$26="","",'Rental Register'!$B$26)</f>
        <v/>
      </c>
      <c r="E33" s="27">
        <f>IF('Rental Register'!$A$26="","",'Rental Register'!$T$26)</f>
        <v/>
      </c>
    </row>
    <row r="34">
      <c r="D34" s="28">
        <f>IF('Rental Register'!$A$27="","",'Rental Register'!$B$27)</f>
        <v/>
      </c>
      <c r="E34" s="15">
        <f>IF('Rental Register'!$A$27="","",'Rental Register'!$T$27)</f>
        <v/>
      </c>
    </row>
    <row r="35">
      <c r="D35" s="26">
        <f>IF('Rental Register'!$A$28="","",'Rental Register'!$B$28)</f>
        <v/>
      </c>
      <c r="E35" s="27">
        <f>IF('Rental Register'!$A$28="","",'Rental Register'!$T$28)</f>
        <v/>
      </c>
    </row>
    <row r="36">
      <c r="D36" s="28">
        <f>IF('Rental Register'!$A$29="","",'Rental Register'!$B$29)</f>
        <v/>
      </c>
      <c r="E36" s="15">
        <f>IF('Rental Register'!$A$29="","",'Rental Register'!$T$29)</f>
        <v/>
      </c>
    </row>
    <row r="37">
      <c r="D37" s="26">
        <f>IF('Rental Register'!$A$30="","",'Rental Register'!$B$30)</f>
        <v/>
      </c>
      <c r="E37" s="27">
        <f>IF('Rental Register'!$A$30="","",'Rental Register'!$T$30)</f>
        <v/>
      </c>
    </row>
    <row r="38">
      <c r="D38" s="28">
        <f>IF('Rental Register'!$A$31="","",'Rental Register'!$B$31)</f>
        <v/>
      </c>
      <c r="E38" s="15">
        <f>IF('Rental Register'!$A$31="","",'Rental Register'!$T$31)</f>
        <v/>
      </c>
    </row>
    <row r="39">
      <c r="D39" s="26">
        <f>IF('Rental Register'!$A$32="","",'Rental Register'!$B$32)</f>
        <v/>
      </c>
      <c r="E39" s="27">
        <f>IF('Rental Register'!$A$32="","",'Rental Register'!$T$32)</f>
        <v/>
      </c>
    </row>
    <row r="40">
      <c r="D40" s="28">
        <f>IF('Rental Register'!$A$33="","",'Rental Register'!$B$33)</f>
        <v/>
      </c>
      <c r="E40" s="15">
        <f>IF('Rental Register'!$A$33="","",'Rental Register'!$T$33)</f>
        <v/>
      </c>
    </row>
    <row r="41">
      <c r="D41" s="26">
        <f>IF('Rental Register'!$A$34="","",'Rental Register'!$B$34)</f>
        <v/>
      </c>
      <c r="E41" s="27">
        <f>IF('Rental Register'!$A$34="","",'Rental Register'!$T$34)</f>
        <v/>
      </c>
    </row>
    <row r="42">
      <c r="D42" s="28">
        <f>IF('Rental Register'!$A$35="","",'Rental Register'!$B$35)</f>
        <v/>
      </c>
      <c r="E42" s="15">
        <f>IF('Rental Register'!$A$35="","",'Rental Register'!$T$35)</f>
        <v/>
      </c>
    </row>
    <row r="43">
      <c r="D43" s="26">
        <f>IF('Rental Register'!$A$36="","",'Rental Register'!$B$36)</f>
        <v/>
      </c>
      <c r="E43" s="27">
        <f>IF('Rental Register'!$A$36="","",'Rental Register'!$T$36)</f>
        <v/>
      </c>
    </row>
    <row r="44">
      <c r="D44" s="28">
        <f>IF('Rental Register'!$A$37="","",'Rental Register'!$B$37)</f>
        <v/>
      </c>
      <c r="E44" s="15">
        <f>IF('Rental Register'!$A$37="","",'Rental Register'!$T$37)</f>
        <v/>
      </c>
    </row>
    <row r="45">
      <c r="D45" s="26">
        <f>IF('Rental Register'!$A$38="","",'Rental Register'!$B$38)</f>
        <v/>
      </c>
      <c r="E45" s="27">
        <f>IF('Rental Register'!$A$38="","",'Rental Register'!$T$38)</f>
        <v/>
      </c>
    </row>
    <row r="46">
      <c r="D46" s="28">
        <f>IF('Rental Register'!$A$39="","",'Rental Register'!$B$39)</f>
        <v/>
      </c>
      <c r="E46" s="15">
        <f>IF('Rental Register'!$A$39="","",'Rental Register'!$T$39)</f>
        <v/>
      </c>
    </row>
    <row r="47">
      <c r="D47" s="26">
        <f>IF('Rental Register'!$A$40="","",'Rental Register'!$B$40)</f>
        <v/>
      </c>
      <c r="E47" s="27">
        <f>IF('Rental Register'!$A$40="","",'Rental Register'!$T$40)</f>
        <v/>
      </c>
    </row>
    <row r="48">
      <c r="D48" s="28">
        <f>IF('Rental Register'!$A$41="","",'Rental Register'!$B$41)</f>
        <v/>
      </c>
      <c r="E48" s="15">
        <f>IF('Rental Register'!$A$41="","",'Rental Register'!$T$41)</f>
        <v/>
      </c>
    </row>
    <row r="49">
      <c r="D49" s="26">
        <f>IF('Rental Register'!$A$42="","",'Rental Register'!$B$42)</f>
        <v/>
      </c>
      <c r="E49" s="27">
        <f>IF('Rental Register'!$A$42="","",'Rental Register'!$T$42)</f>
        <v/>
      </c>
    </row>
    <row r="50">
      <c r="D50" s="28">
        <f>IF('Rental Register'!$A$43="","",'Rental Register'!$B$43)</f>
        <v/>
      </c>
      <c r="E50" s="15">
        <f>IF('Rental Register'!$A$43="","",'Rental Register'!$T$43)</f>
        <v/>
      </c>
    </row>
    <row r="51">
      <c r="D51" s="26">
        <f>IF('Rental Register'!$A$44="","",'Rental Register'!$B$44)</f>
        <v/>
      </c>
      <c r="E51" s="27">
        <f>IF('Rental Register'!$A$44="","",'Rental Register'!$T$44)</f>
        <v/>
      </c>
    </row>
    <row r="52">
      <c r="D52" s="28">
        <f>IF('Rental Register'!$A$45="","",'Rental Register'!$B$45)</f>
        <v/>
      </c>
      <c r="E52" s="15">
        <f>IF('Rental Register'!$A$45="","",'Rental Register'!$T$45)</f>
        <v/>
      </c>
    </row>
    <row r="53">
      <c r="D53" s="26">
        <f>IF('Rental Register'!$A$46="","",'Rental Register'!$B$46)</f>
        <v/>
      </c>
      <c r="E53" s="27">
        <f>IF('Rental Register'!$A$46="","",'Rental Register'!$T$46)</f>
        <v/>
      </c>
    </row>
    <row r="54">
      <c r="D54" s="28">
        <f>IF('Rental Register'!$A$47="","",'Rental Register'!$B$47)</f>
        <v/>
      </c>
      <c r="E54" s="15">
        <f>IF('Rental Register'!$A$47="","",'Rental Register'!$T$47)</f>
        <v/>
      </c>
    </row>
    <row r="55">
      <c r="D55" s="26">
        <f>IF('Rental Register'!$A$48="","",'Rental Register'!$B$48)</f>
        <v/>
      </c>
      <c r="E55" s="27">
        <f>IF('Rental Register'!$A$48="","",'Rental Register'!$T$48)</f>
        <v/>
      </c>
    </row>
    <row r="56">
      <c r="D56" s="28">
        <f>IF('Rental Register'!$A$49="","",'Rental Register'!$B$49)</f>
        <v/>
      </c>
      <c r="E56" s="15">
        <f>IF('Rental Register'!$A$49="","",'Rental Register'!$T$49)</f>
        <v/>
      </c>
    </row>
    <row r="57">
      <c r="D57" s="26">
        <f>IF('Rental Register'!$A$50="","",'Rental Register'!$B$50)</f>
        <v/>
      </c>
      <c r="E57" s="27">
        <f>IF('Rental Register'!$A$50="","",'Rental Register'!$T$50)</f>
        <v/>
      </c>
    </row>
    <row r="58">
      <c r="D58" s="28">
        <f>IF('Rental Register'!$A$51="","",'Rental Register'!$B$51)</f>
        <v/>
      </c>
      <c r="E58" s="15">
        <f>IF('Rental Register'!$A$51="","",'Rental Register'!$T$51)</f>
        <v/>
      </c>
    </row>
    <row r="59">
      <c r="D59" s="26">
        <f>IF('Rental Register'!$A$52="","",'Rental Register'!$B$52)</f>
        <v/>
      </c>
      <c r="E59" s="27">
        <f>IF('Rental Register'!$A$52="","",'Rental Register'!$T$52)</f>
        <v/>
      </c>
    </row>
    <row r="60">
      <c r="D60" s="28">
        <f>IF('Rental Register'!$A$53="","",'Rental Register'!$B$53)</f>
        <v/>
      </c>
      <c r="E60" s="15">
        <f>IF('Rental Register'!$A$53="","",'Rental Register'!$T$53)</f>
        <v/>
      </c>
    </row>
    <row r="61">
      <c r="D61" s="26">
        <f>IF('Rental Register'!$A$54="","",'Rental Register'!$B$54)</f>
        <v/>
      </c>
      <c r="E61" s="27">
        <f>IF('Rental Register'!$A$54="","",'Rental Register'!$T$54)</f>
        <v/>
      </c>
    </row>
    <row r="62">
      <c r="D62" s="28">
        <f>IF('Rental Register'!$A$55="","",'Rental Register'!$B$55)</f>
        <v/>
      </c>
      <c r="E62" s="15">
        <f>IF('Rental Register'!$A$55="","",'Rental Register'!$T$55)</f>
        <v/>
      </c>
    </row>
    <row r="63">
      <c r="D63" s="26">
        <f>IF('Rental Register'!$A$56="","",'Rental Register'!$B$56)</f>
        <v/>
      </c>
      <c r="E63" s="27">
        <f>IF('Rental Register'!$A$56="","",'Rental Register'!$T$56)</f>
        <v/>
      </c>
    </row>
    <row r="64">
      <c r="D64" s="28">
        <f>IF('Rental Register'!$A$57="","",'Rental Register'!$B$57)</f>
        <v/>
      </c>
      <c r="E64" s="15">
        <f>IF('Rental Register'!$A$57="","",'Rental Register'!$T$57)</f>
        <v/>
      </c>
    </row>
    <row r="65">
      <c r="D65" s="26">
        <f>IF('Rental Register'!$A$58="","",'Rental Register'!$B$58)</f>
        <v/>
      </c>
      <c r="E65" s="27">
        <f>IF('Rental Register'!$A$58="","",'Rental Register'!$T$58)</f>
        <v/>
      </c>
    </row>
    <row r="66">
      <c r="D66" s="28">
        <f>IF('Rental Register'!$A$59="","",'Rental Register'!$B$59)</f>
        <v/>
      </c>
      <c r="E66" s="15">
        <f>IF('Rental Register'!$A$59="","",'Rental Register'!$T$59)</f>
        <v/>
      </c>
    </row>
    <row r="67">
      <c r="D67" s="26">
        <f>IF('Rental Register'!$A$60="","",'Rental Register'!$B$60)</f>
        <v/>
      </c>
      <c r="E67" s="27">
        <f>IF('Rental Register'!$A$60="","",'Rental Register'!$T$60)</f>
        <v/>
      </c>
    </row>
    <row r="68">
      <c r="D68" s="28">
        <f>IF('Rental Register'!$A$61="","",'Rental Register'!$B$61)</f>
        <v/>
      </c>
      <c r="E68" s="15">
        <f>IF('Rental Register'!$A$61="","",'Rental Register'!$T$61)</f>
        <v/>
      </c>
    </row>
    <row r="69">
      <c r="D69" s="26">
        <f>IF('Rental Register'!$A$62="","",'Rental Register'!$B$62)</f>
        <v/>
      </c>
      <c r="E69" s="27">
        <f>IF('Rental Register'!$A$62="","",'Rental Register'!$T$62)</f>
        <v/>
      </c>
    </row>
    <row r="70">
      <c r="D70" s="28">
        <f>IF('Rental Register'!$A$63="","",'Rental Register'!$B$63)</f>
        <v/>
      </c>
      <c r="E70" s="15">
        <f>IF('Rental Register'!$A$63="","",'Rental Register'!$T$63)</f>
        <v/>
      </c>
    </row>
    <row r="71">
      <c r="D71" s="26">
        <f>IF('Rental Register'!$A$64="","",'Rental Register'!$B$64)</f>
        <v/>
      </c>
      <c r="E71" s="27">
        <f>IF('Rental Register'!$A$64="","",'Rental Register'!$T$64)</f>
        <v/>
      </c>
    </row>
    <row r="72">
      <c r="D72" s="28">
        <f>IF('Rental Register'!$A$65="","",'Rental Register'!$B$65)</f>
        <v/>
      </c>
      <c r="E72" s="15">
        <f>IF('Rental Register'!$A$65="","",'Rental Register'!$T$65)</f>
        <v/>
      </c>
    </row>
    <row r="73">
      <c r="D73" s="26">
        <f>IF('Rental Register'!$A$66="","",'Rental Register'!$B$66)</f>
        <v/>
      </c>
      <c r="E73" s="27">
        <f>IF('Rental Register'!$A$66="","",'Rental Register'!$T$66)</f>
        <v/>
      </c>
    </row>
    <row r="74">
      <c r="D74" s="28">
        <f>IF('Rental Register'!$A$67="","",'Rental Register'!$B$67)</f>
        <v/>
      </c>
      <c r="E74" s="15">
        <f>IF('Rental Register'!$A$67="","",'Rental Register'!$T$67)</f>
        <v/>
      </c>
    </row>
    <row r="75">
      <c r="D75" s="26">
        <f>IF('Rental Register'!$A$68="","",'Rental Register'!$B$68)</f>
        <v/>
      </c>
      <c r="E75" s="27">
        <f>IF('Rental Register'!$A$68="","",'Rental Register'!$T$68)</f>
        <v/>
      </c>
    </row>
    <row r="76">
      <c r="D76" s="28">
        <f>IF('Rental Register'!$A$69="","",'Rental Register'!$B$69)</f>
        <v/>
      </c>
      <c r="E76" s="15">
        <f>IF('Rental Register'!$A$69="","",'Rental Register'!$T$69)</f>
        <v/>
      </c>
    </row>
    <row r="77">
      <c r="D77" s="26">
        <f>IF('Rental Register'!$A$70="","",'Rental Register'!$B$70)</f>
        <v/>
      </c>
      <c r="E77" s="27">
        <f>IF('Rental Register'!$A$70="","",'Rental Register'!$T$70)</f>
        <v/>
      </c>
    </row>
    <row r="78">
      <c r="D78" s="28">
        <f>IF('Rental Register'!$A$71="","",'Rental Register'!$B$71)</f>
        <v/>
      </c>
      <c r="E78" s="15">
        <f>IF('Rental Register'!$A$71="","",'Rental Register'!$T$71)</f>
        <v/>
      </c>
    </row>
    <row r="79">
      <c r="D79" s="26">
        <f>IF('Rental Register'!$A$72="","",'Rental Register'!$B$72)</f>
        <v/>
      </c>
      <c r="E79" s="27">
        <f>IF('Rental Register'!$A$72="","",'Rental Register'!$T$72)</f>
        <v/>
      </c>
    </row>
    <row r="80">
      <c r="D80" s="28">
        <f>IF('Rental Register'!$A$73="","",'Rental Register'!$B$73)</f>
        <v/>
      </c>
      <c r="E80" s="15">
        <f>IF('Rental Register'!$A$73="","",'Rental Register'!$T$73)</f>
        <v/>
      </c>
    </row>
    <row r="81">
      <c r="D81" s="26">
        <f>IF('Rental Register'!$A$74="","",'Rental Register'!$B$74)</f>
        <v/>
      </c>
      <c r="E81" s="27">
        <f>IF('Rental Register'!$A$74="","",'Rental Register'!$T$74)</f>
        <v/>
      </c>
    </row>
    <row r="82">
      <c r="D82" s="28">
        <f>IF('Rental Register'!$A$75="","",'Rental Register'!$B$75)</f>
        <v/>
      </c>
      <c r="E82" s="15">
        <f>IF('Rental Register'!$A$75="","",'Rental Register'!$T$75)</f>
        <v/>
      </c>
    </row>
    <row r="83">
      <c r="D83" s="26">
        <f>IF('Rental Register'!$A$76="","",'Rental Register'!$B$76)</f>
        <v/>
      </c>
      <c r="E83" s="27">
        <f>IF('Rental Register'!$A$76="","",'Rental Register'!$T$76)</f>
        <v/>
      </c>
    </row>
    <row r="84">
      <c r="D84" s="28">
        <f>IF('Rental Register'!$A$77="","",'Rental Register'!$B$77)</f>
        <v/>
      </c>
      <c r="E84" s="15">
        <f>IF('Rental Register'!$A$77="","",'Rental Register'!$T$77)</f>
        <v/>
      </c>
    </row>
    <row r="85">
      <c r="D85" s="26">
        <f>IF('Rental Register'!$A$78="","",'Rental Register'!$B$78)</f>
        <v/>
      </c>
      <c r="E85" s="27">
        <f>IF('Rental Register'!$A$78="","",'Rental Register'!$T$78)</f>
        <v/>
      </c>
    </row>
    <row r="86">
      <c r="D86" s="28">
        <f>IF('Rental Register'!$A$79="","",'Rental Register'!$B$79)</f>
        <v/>
      </c>
      <c r="E86" s="15">
        <f>IF('Rental Register'!$A$79="","",'Rental Register'!$T$79)</f>
        <v/>
      </c>
    </row>
    <row r="87">
      <c r="D87" s="26">
        <f>IF('Rental Register'!$A$80="","",'Rental Register'!$B$80)</f>
        <v/>
      </c>
      <c r="E87" s="27">
        <f>IF('Rental Register'!$A$80="","",'Rental Register'!$T$80)</f>
        <v/>
      </c>
    </row>
    <row r="88">
      <c r="D88" s="28">
        <f>IF('Rental Register'!$A$81="","",'Rental Register'!$B$81)</f>
        <v/>
      </c>
      <c r="E88" s="15">
        <f>IF('Rental Register'!$A$81="","",'Rental Register'!$T$81)</f>
        <v/>
      </c>
    </row>
    <row r="89">
      <c r="D89" s="26">
        <f>IF('Rental Register'!$A$82="","",'Rental Register'!$B$82)</f>
        <v/>
      </c>
      <c r="E89" s="27">
        <f>IF('Rental Register'!$A$82="","",'Rental Register'!$T$82)</f>
        <v/>
      </c>
    </row>
    <row r="90">
      <c r="D90" s="28">
        <f>IF('Rental Register'!$A$83="","",'Rental Register'!$B$83)</f>
        <v/>
      </c>
      <c r="E90" s="15">
        <f>IF('Rental Register'!$A$83="","",'Rental Register'!$T$83)</f>
        <v/>
      </c>
    </row>
    <row r="91">
      <c r="D91" s="26">
        <f>IF('Rental Register'!$A$84="","",'Rental Register'!$B$84)</f>
        <v/>
      </c>
      <c r="E91" s="27">
        <f>IF('Rental Register'!$A$84="","",'Rental Register'!$T$84)</f>
        <v/>
      </c>
    </row>
    <row r="92">
      <c r="D92" s="28">
        <f>IF('Rental Register'!$A$85="","",'Rental Register'!$B$85)</f>
        <v/>
      </c>
      <c r="E92" s="15">
        <f>IF('Rental Register'!$A$85="","",'Rental Register'!$T$85)</f>
        <v/>
      </c>
    </row>
    <row r="93">
      <c r="D93" s="26">
        <f>IF('Rental Register'!$A$86="","",'Rental Register'!$B$86)</f>
        <v/>
      </c>
      <c r="E93" s="27">
        <f>IF('Rental Register'!$A$86="","",'Rental Register'!$T$86)</f>
        <v/>
      </c>
    </row>
    <row r="94">
      <c r="D94" s="28">
        <f>IF('Rental Register'!$A$87="","",'Rental Register'!$B$87)</f>
        <v/>
      </c>
      <c r="E94" s="15">
        <f>IF('Rental Register'!$A$87="","",'Rental Register'!$T$87)</f>
        <v/>
      </c>
    </row>
    <row r="95">
      <c r="D95" s="26">
        <f>IF('Rental Register'!$A$88="","",'Rental Register'!$B$88)</f>
        <v/>
      </c>
      <c r="E95" s="27">
        <f>IF('Rental Register'!$A$88="","",'Rental Register'!$T$88)</f>
        <v/>
      </c>
    </row>
    <row r="96">
      <c r="D96" s="28">
        <f>IF('Rental Register'!$A$89="","",'Rental Register'!$B$89)</f>
        <v/>
      </c>
      <c r="E96" s="15">
        <f>IF('Rental Register'!$A$89="","",'Rental Register'!$T$89)</f>
        <v/>
      </c>
    </row>
    <row r="97">
      <c r="D97" s="26">
        <f>IF('Rental Register'!$A$90="","",'Rental Register'!$B$90)</f>
        <v/>
      </c>
      <c r="E97" s="27">
        <f>IF('Rental Register'!$A$90="","",'Rental Register'!$T$90)</f>
        <v/>
      </c>
    </row>
    <row r="98">
      <c r="D98" s="28">
        <f>IF('Rental Register'!$A$91="","",'Rental Register'!$B$91)</f>
        <v/>
      </c>
      <c r="E98" s="15">
        <f>IF('Rental Register'!$A$91="","",'Rental Register'!$T$91)</f>
        <v/>
      </c>
    </row>
    <row r="99">
      <c r="D99" s="26">
        <f>IF('Rental Register'!$A$92="","",'Rental Register'!$B$92)</f>
        <v/>
      </c>
      <c r="E99" s="27">
        <f>IF('Rental Register'!$A$92="","",'Rental Register'!$T$92)</f>
        <v/>
      </c>
    </row>
    <row r="100">
      <c r="D100" s="28">
        <f>IF('Rental Register'!$A$93="","",'Rental Register'!$B$93)</f>
        <v/>
      </c>
      <c r="E100" s="15">
        <f>IF('Rental Register'!$A$93="","",'Rental Register'!$T$93)</f>
        <v/>
      </c>
    </row>
    <row r="101">
      <c r="D101" s="26">
        <f>IF('Rental Register'!$A$94="","",'Rental Register'!$B$94)</f>
        <v/>
      </c>
      <c r="E101" s="27">
        <f>IF('Rental Register'!$A$94="","",'Rental Register'!$T$94)</f>
        <v/>
      </c>
    </row>
    <row r="102">
      <c r="D102" s="28">
        <f>IF('Rental Register'!$A$95="","",'Rental Register'!$B$95)</f>
        <v/>
      </c>
      <c r="E102" s="15">
        <f>IF('Rental Register'!$A$95="","",'Rental Register'!$T$95)</f>
        <v/>
      </c>
    </row>
    <row r="103">
      <c r="D103" s="26">
        <f>IF('Rental Register'!$A$96="","",'Rental Register'!$B$96)</f>
        <v/>
      </c>
      <c r="E103" s="27">
        <f>IF('Rental Register'!$A$96="","",'Rental Register'!$T$96)</f>
        <v/>
      </c>
    </row>
    <row r="104">
      <c r="D104" s="28">
        <f>IF('Rental Register'!$A$97="","",'Rental Register'!$B$97)</f>
        <v/>
      </c>
      <c r="E104" s="15">
        <f>IF('Rental Register'!$A$97="","",'Rental Register'!$T$97)</f>
        <v/>
      </c>
    </row>
    <row r="105">
      <c r="D105" s="26">
        <f>IF('Rental Register'!$A$98="","",'Rental Register'!$B$98)</f>
        <v/>
      </c>
      <c r="E105" s="27">
        <f>IF('Rental Register'!$A$98="","",'Rental Register'!$T$98)</f>
        <v/>
      </c>
    </row>
    <row r="106">
      <c r="D106" s="28">
        <f>IF('Rental Register'!$A$99="","",'Rental Register'!$B$99)</f>
        <v/>
      </c>
      <c r="E106" s="15">
        <f>IF('Rental Register'!$A$99="","",'Rental Register'!$T$99)</f>
        <v/>
      </c>
    </row>
    <row r="107">
      <c r="D107" s="26">
        <f>IF('Rental Register'!$A$100="","",'Rental Register'!$B$100)</f>
        <v/>
      </c>
      <c r="E107" s="27">
        <f>IF('Rental Register'!$A$100="","",'Rental Register'!$T$100)</f>
        <v/>
      </c>
    </row>
    <row r="108">
      <c r="D108" s="28">
        <f>IF('Rental Register'!$A$101="","",'Rental Register'!$B$101)</f>
        <v/>
      </c>
      <c r="E108" s="15">
        <f>IF('Rental Register'!$A$101="","",'Rental Register'!$T$101)</f>
        <v/>
      </c>
    </row>
    <row r="109">
      <c r="D109" s="26">
        <f>IF('Rental Register'!$A$102="","",'Rental Register'!$B$102)</f>
        <v/>
      </c>
      <c r="E109" s="27">
        <f>IF('Rental Register'!$A$102="","",'Rental Register'!$T$102)</f>
        <v/>
      </c>
    </row>
    <row r="110">
      <c r="D110" s="28">
        <f>IF('Rental Register'!$A$103="","",'Rental Register'!$B$103)</f>
        <v/>
      </c>
      <c r="E110" s="15">
        <f>IF('Rental Register'!$A$103="","",'Rental Register'!$T$103)</f>
        <v/>
      </c>
    </row>
    <row r="111">
      <c r="D111" s="26">
        <f>IF('Rental Register'!$A$104="","",'Rental Register'!$B$104)</f>
        <v/>
      </c>
      <c r="E111" s="27">
        <f>IF('Rental Register'!$A$104="","",'Rental Register'!$T$104)</f>
        <v/>
      </c>
    </row>
    <row r="112">
      <c r="D112" s="28">
        <f>IF('Rental Register'!$A$105="","",'Rental Register'!$B$105)</f>
        <v/>
      </c>
      <c r="E112" s="15">
        <f>IF('Rental Register'!$A$105="","",'Rental Register'!$T$105)</f>
        <v/>
      </c>
    </row>
    <row r="113">
      <c r="D113" s="26">
        <f>IF('Rental Register'!$A$106="","",'Rental Register'!$B$106)</f>
        <v/>
      </c>
      <c r="E113" s="27">
        <f>IF('Rental Register'!$A$106="","",'Rental Register'!$T$106)</f>
        <v/>
      </c>
    </row>
    <row r="114">
      <c r="D114" s="28">
        <f>IF('Rental Register'!$A$107="","",'Rental Register'!$B$107)</f>
        <v/>
      </c>
      <c r="E114" s="15">
        <f>IF('Rental Register'!$A$107="","",'Rental Register'!$T$107)</f>
        <v/>
      </c>
    </row>
    <row r="115">
      <c r="D115" s="26">
        <f>IF('Rental Register'!$A$108="","",'Rental Register'!$B$108)</f>
        <v/>
      </c>
      <c r="E115" s="27">
        <f>IF('Rental Register'!$A$108="","",'Rental Register'!$T$108)</f>
        <v/>
      </c>
    </row>
    <row r="116">
      <c r="D116" s="28">
        <f>IF('Rental Register'!$A$109="","",'Rental Register'!$B$109)</f>
        <v/>
      </c>
      <c r="E116" s="15">
        <f>IF('Rental Register'!$A$109="","",'Rental Register'!$T$109)</f>
        <v/>
      </c>
    </row>
    <row r="117">
      <c r="D117" s="26">
        <f>IF('Rental Register'!$A$110="","",'Rental Register'!$B$110)</f>
        <v/>
      </c>
      <c r="E117" s="27">
        <f>IF('Rental Register'!$A$110="","",'Rental Register'!$T$110)</f>
        <v/>
      </c>
    </row>
    <row r="118">
      <c r="D118" s="28">
        <f>IF('Rental Register'!$A$111="","",'Rental Register'!$B$111)</f>
        <v/>
      </c>
      <c r="E118" s="15">
        <f>IF('Rental Register'!$A$111="","",'Rental Register'!$T$111)</f>
        <v/>
      </c>
    </row>
    <row r="119">
      <c r="D119" s="26">
        <f>IF('Rental Register'!$A$112="","",'Rental Register'!$B$112)</f>
        <v/>
      </c>
      <c r="E119" s="27">
        <f>IF('Rental Register'!$A$112="","",'Rental Register'!$T$112)</f>
        <v/>
      </c>
    </row>
    <row r="120">
      <c r="D120" s="28">
        <f>IF('Rental Register'!$A$113="","",'Rental Register'!$B$113)</f>
        <v/>
      </c>
      <c r="E120" s="15">
        <f>IF('Rental Register'!$A$113="","",'Rental Register'!$T$113)</f>
        <v/>
      </c>
    </row>
  </sheetData>
  <mergeCells count="1">
    <mergeCell ref="A1:T1"/>
  </mergeCells>
  <conditionalFormatting sqref="E11:E120">
    <cfRule type="expression" priority="1" dxfId="1" stopIfTrue="1">
      <formula>AND($D11&lt;&gt;"",$E11&gt;0)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8" customWidth="1" min="3" max="3"/>
    <col width="78" customWidth="1" min="4" max="4"/>
    <col width="16" customWidth="1" min="5" max="5"/>
    <col width="16" customWidth="1" min="6" max="6"/>
  </cols>
  <sheetData>
    <row r="1" ht="28" customHeight="1">
      <c r="A1" s="1" t="inlineStr">
        <is>
          <t>Lists &amp; Guidance — School Book Rental Scheme</t>
        </is>
      </c>
    </row>
    <row r="2" ht="22" customHeight="1">
      <c r="A2" s="2" t="inlineStr">
        <is>
          <t>Use the lists below for consistent data entry. All data in this template is fictional.</t>
        </is>
      </c>
    </row>
    <row r="3">
      <c r="A3" s="29" t="inlineStr">
        <is>
          <t>Loan Status</t>
        </is>
      </c>
      <c r="B3" s="29" t="inlineStr">
        <is>
          <t>Condition</t>
        </is>
      </c>
      <c r="C3" s="29" t="inlineStr">
        <is>
          <t>Subject</t>
        </is>
      </c>
      <c r="D3" s="29" t="inlineStr">
        <is>
          <t>Book Type</t>
        </is>
      </c>
    </row>
    <row r="4">
      <c r="A4" s="8" t="inlineStr">
        <is>
          <t>On Loan</t>
        </is>
      </c>
      <c r="B4" s="8" t="inlineStr">
        <is>
          <t>New</t>
        </is>
      </c>
      <c r="C4" s="8" t="inlineStr">
        <is>
          <t>English</t>
        </is>
      </c>
      <c r="D4" s="8" t="inlineStr">
        <is>
          <t>Core textbook</t>
        </is>
      </c>
    </row>
    <row r="5">
      <c r="A5" s="13" t="inlineStr">
        <is>
          <t>Returned</t>
        </is>
      </c>
      <c r="B5" s="13" t="inlineStr">
        <is>
          <t>Good</t>
        </is>
      </c>
      <c r="C5" s="13" t="inlineStr">
        <is>
          <t>Irish</t>
        </is>
      </c>
      <c r="D5" s="13" t="inlineStr">
        <is>
          <t>Workbook</t>
        </is>
      </c>
    </row>
    <row r="6">
      <c r="A6" s="8" t="inlineStr">
        <is>
          <t>Overdue</t>
        </is>
      </c>
      <c r="B6" s="8" t="inlineStr">
        <is>
          <t>Fair</t>
        </is>
      </c>
      <c r="C6" s="8" t="inlineStr">
        <is>
          <t>Mathematics</t>
        </is>
      </c>
      <c r="D6" s="8" t="inlineStr">
        <is>
          <t>Irish language text</t>
        </is>
      </c>
    </row>
    <row r="7">
      <c r="A7" s="13" t="n"/>
      <c r="B7" s="13" t="inlineStr">
        <is>
          <t>Damaged</t>
        </is>
      </c>
      <c r="C7" s="13" t="inlineStr">
        <is>
          <t>Science</t>
        </is>
      </c>
      <c r="D7" s="13" t="n"/>
    </row>
    <row r="8">
      <c r="A8" s="8" t="n"/>
      <c r="B8" s="8" t="inlineStr">
        <is>
          <t>Lost</t>
        </is>
      </c>
      <c r="C8" s="8" t="inlineStr">
        <is>
          <t>History</t>
        </is>
      </c>
      <c r="D8" s="8" t="n"/>
    </row>
    <row r="9"/>
    <row r="10"/>
    <row r="11"/>
    <row r="12"/>
    <row r="13">
      <c r="A13" s="30" t="inlineStr">
        <is>
          <t>Standard Rental Fee Lookup</t>
        </is>
      </c>
      <c r="D13" s="31" t="inlineStr">
        <is>
          <t>Operational Guidance</t>
        </is>
      </c>
    </row>
    <row r="14" ht="42" customHeight="1">
      <c r="A14" s="29" t="inlineStr">
        <is>
          <t>Book Type</t>
        </is>
      </c>
      <c r="B14" s="29" t="inlineStr">
        <is>
          <t>Annual Rental Fee (€)</t>
        </is>
      </c>
      <c r="D14" s="26" t="inlineStr">
        <is>
          <t>1. Create a unique Loan ID and enter the pupil, book and issue details in the Rental Register.</t>
        </is>
      </c>
    </row>
    <row r="15" ht="42" customHeight="1">
      <c r="A15" s="32" t="inlineStr">
        <is>
          <t>Core textbook</t>
        </is>
      </c>
      <c r="B15" s="11" t="n">
        <v>60</v>
      </c>
      <c r="D15" s="28" t="inlineStr">
        <is>
          <t>2. Do not enter actual PPS numbers. Use only a school-approved fictional or internal student reference in this template.</t>
        </is>
      </c>
    </row>
    <row r="16" ht="42" customHeight="1">
      <c r="A16" s="28" t="inlineStr">
        <is>
          <t>Workbook</t>
        </is>
      </c>
      <c r="B16" s="15" t="n">
        <v>50</v>
      </c>
      <c r="D16" s="26" t="inlineStr">
        <is>
          <t>3. The annual rental fee is retrieved automatically from the fee lookup table using the selected Book Type.</t>
        </is>
      </c>
    </row>
    <row r="17" ht="42" customHeight="1">
      <c r="A17" s="32" t="inlineStr">
        <is>
          <t>Irish language text</t>
        </is>
      </c>
      <c r="B17" s="11" t="n">
        <v>75</v>
      </c>
      <c r="D17" s="28" t="inlineStr">
        <is>
          <t>4. On return, enter the Actual Return Date, Return Condition and any Damage/Loss Charge requiring follow-up.</t>
        </is>
      </c>
    </row>
    <row r="18" ht="42" customHeight="1">
      <c r="D18" s="26" t="inlineStr">
        <is>
          <t>5. Record payments only after they have been reconciled through the school's approved payment process.</t>
        </is>
      </c>
    </row>
    <row r="19" ht="42" customHeight="1">
      <c r="D19" s="28" t="inlineStr">
        <is>
          <t>6. Review overdue loans and outstanding balances regularly. Returned books marked Fair, Damaged or Lost should be reviewed.</t>
        </is>
      </c>
    </row>
    <row r="20" ht="42" customHeight="1">
      <c r="D20" s="26" t="inlineStr">
        <is>
          <t>7. All sample data is fictional. Schools must follow GDPR and Data Protection Commission obligations when managing pupil records.</t>
        </is>
      </c>
    </row>
    <row r="21">
      <c r="A21" s="30" t="inlineStr">
        <is>
          <t>Template Note</t>
        </is>
      </c>
    </row>
    <row r="22" ht="46" customHeight="1">
      <c r="A22" s="33" t="inlineStr">
        <is>
          <t>Keep access to this workbook limited to authorised school staff, use the minimum personal data required, and retain records only in line with the school's data protection procedures.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2026-09-11T09:25:10Z</dcterms:created>
  <dcterms:modified xmlns:dcterms="http://purl.org/dc/terms/" xmlns:xsi="http://www.w3.org/2001/XMLSchema-instance" xsi:type="dcterms:W3CDTF">2026-09-11T09:25:10Z</dcterms:modified>
</cp:coreProperties>
</file>