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worksheets/sheet3.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CT Register" sheetId="1" state="visible" r:id="rId1"/>
    <sheet xmlns:r="http://schemas.openxmlformats.org/officeDocument/2006/relationships" name="RCT Summary" sheetId="2" state="visible" r:id="rId2"/>
    <sheet xmlns:r="http://schemas.openxmlformats.org/officeDocument/2006/relationships" name="Instructions" sheetId="3" state="visible" r:id="rId3"/>
  </sheets>
  <definedNames/>
  <calcPr calcId="124519" fullCalcOnLoad="1"/>
</workbook>
</file>

<file path=xl/styles.xml><?xml version="1.0" encoding="utf-8"?>
<styleSheet xmlns="http://schemas.openxmlformats.org/spreadsheetml/2006/main">
  <numFmts count="2">
    <numFmt numFmtId="164" formatCode="DD/MM/YYYY"/>
    <numFmt numFmtId="165" formatCode="&quot;€&quot;#,##0.00"/>
  </numFmts>
  <fonts count="11">
    <font>
      <name val="Calibri"/>
      <family val="2"/>
      <color theme="1"/>
      <sz val="11"/>
      <scheme val="minor"/>
    </font>
    <font>
      <name val="Calibri"/>
      <b val="1"/>
      <color rgb="00FFFFFF"/>
      <sz val="14"/>
    </font>
    <font>
      <name val="Calibri"/>
      <b val="1"/>
      <color rgb="00FFFFFF"/>
      <sz val="11"/>
    </font>
    <font>
      <name val="Calibri"/>
      <b val="1"/>
      <sz val="10"/>
    </font>
    <font>
      <name val="Calibri"/>
      <b val="1"/>
      <color rgb="0016A34A"/>
      <sz val="10"/>
    </font>
    <font>
      <name val="Calibri"/>
      <i val="1"/>
      <color rgb="00475569"/>
      <sz val="10"/>
    </font>
    <font>
      <name val="Calibri"/>
      <b val="1"/>
      <color rgb="0094A3B8"/>
      <sz val="10"/>
    </font>
    <font>
      <name val="Calibri"/>
      <b val="1"/>
      <color rgb="0016A34A"/>
      <sz val="11"/>
    </font>
    <font>
      <name val="Calibri"/>
      <b val="1"/>
      <color rgb="001E293B"/>
      <sz val="11"/>
    </font>
    <font>
      <name val="Calibri"/>
      <b val="1"/>
      <color rgb="00FFFFFF"/>
      <sz val="10"/>
    </font>
    <font>
      <name val="Calibri"/>
      <sz val="10"/>
    </font>
  </fonts>
  <fills count="9">
    <fill>
      <patternFill/>
    </fill>
    <fill>
      <patternFill patternType="gray125"/>
    </fill>
    <fill>
      <patternFill patternType="solid">
        <fgColor rgb="001E293B"/>
      </patternFill>
    </fill>
    <fill>
      <patternFill patternType="solid">
        <fgColor rgb="00F8FAFC"/>
      </patternFill>
    </fill>
    <fill>
      <patternFill patternType="solid">
        <fgColor rgb="00FFFBEB"/>
      </patternFill>
    </fill>
    <fill>
      <patternFill patternType="solid">
        <fgColor rgb="00FFFFFF"/>
      </patternFill>
    </fill>
    <fill>
      <patternFill patternType="solid">
        <fgColor rgb="00C8102E"/>
      </patternFill>
    </fill>
    <fill>
      <patternFill patternType="solid">
        <fgColor rgb="00DCFCE7"/>
      </patternFill>
    </fill>
    <fill>
      <patternFill patternType="solid">
        <fgColor rgb="00334155"/>
      </patternFill>
    </fill>
  </fills>
  <borders count="6">
    <border>
      <left/>
      <right/>
      <top/>
      <bottom/>
      <diagonal/>
    </border>
    <border>
      <left style="thin">
        <color rgb="00D1D5DB"/>
      </left>
      <right style="thin">
        <color rgb="00D1D5DB"/>
      </right>
      <top style="thin">
        <color rgb="00D1D5DB"/>
      </top>
      <bottom style="thin">
        <color rgb="00D1D5DB"/>
      </bottom>
    </border>
    <border>
      <left/>
      <right/>
      <top style="thin">
        <color rgb="00D1D5DB"/>
      </top>
      <bottom/>
      <diagonal/>
    </border>
    <border>
      <left/>
      <right style="thin">
        <color rgb="00D1D5DB"/>
      </right>
      <top style="thin">
        <color rgb="00D1D5DB"/>
      </top>
      <bottom/>
      <diagonal/>
    </border>
    <border>
      <left/>
      <right/>
      <top style="thin">
        <color rgb="00D1D5DB"/>
      </top>
      <bottom style="thin">
        <color rgb="00D1D5DB"/>
      </bottom>
      <diagonal/>
    </border>
    <border>
      <left/>
      <right style="thin">
        <color rgb="00D1D5DB"/>
      </right>
      <top style="thin">
        <color rgb="00D1D5DB"/>
      </top>
      <bottom style="thin">
        <color rgb="00D1D5DB"/>
      </bottom>
      <diagonal/>
    </border>
  </borders>
  <cellStyleXfs count="1">
    <xf numFmtId="0" fontId="0" fillId="0" borderId="0"/>
  </cellStyleXfs>
  <cellXfs count="46">
    <xf numFmtId="0" fontId="0" fillId="0" borderId="0" pivotButton="0" quotePrefix="0" xfId="0"/>
    <xf numFmtId="0" fontId="1" fillId="2" borderId="0" applyAlignment="1" pivotButton="0" quotePrefix="0" xfId="0">
      <alignment horizontal="center" vertical="center"/>
    </xf>
    <xf numFmtId="0" fontId="2" fillId="2" borderId="1" applyAlignment="1" pivotButton="0" quotePrefix="0" xfId="0">
      <alignment horizontal="center" vertical="center"/>
    </xf>
    <xf numFmtId="0" fontId="0" fillId="3" borderId="1" applyAlignment="1" pivotButton="0" quotePrefix="0" xfId="0">
      <alignment horizontal="center" vertical="center"/>
    </xf>
    <xf numFmtId="0" fontId="0" fillId="3" borderId="1" applyAlignment="1" pivotButton="0" quotePrefix="0" xfId="0">
      <alignment horizontal="left" vertical="center"/>
    </xf>
    <xf numFmtId="164" fontId="0" fillId="3" borderId="1" applyAlignment="1" pivotButton="0" quotePrefix="0" xfId="0">
      <alignment horizontal="center" vertical="center"/>
    </xf>
    <xf numFmtId="165" fontId="0" fillId="4" borderId="1" applyAlignment="1" pivotButton="0" quotePrefix="0" xfId="0">
      <alignment horizontal="right" vertical="center"/>
    </xf>
    <xf numFmtId="9" fontId="0" fillId="4" borderId="1" applyAlignment="1" pivotButton="0" quotePrefix="0" xfId="0">
      <alignment horizontal="center" vertical="center"/>
    </xf>
    <xf numFmtId="165" fontId="0" fillId="3" borderId="1" applyAlignment="1" pivotButton="0" quotePrefix="0" xfId="0">
      <alignment horizontal="right" vertical="center"/>
    </xf>
    <xf numFmtId="0" fontId="0" fillId="0" borderId="1" applyAlignment="1" pivotButton="0" quotePrefix="0" xfId="0">
      <alignment horizontal="center" vertical="center"/>
    </xf>
    <xf numFmtId="0" fontId="0" fillId="3" borderId="1" applyAlignment="1" pivotButton="0" quotePrefix="0" xfId="0">
      <alignment horizontal="left" vertical="center" wrapText="1"/>
    </xf>
    <xf numFmtId="0" fontId="0" fillId="5" borderId="1" applyAlignment="1" pivotButton="0" quotePrefix="0" xfId="0">
      <alignment horizontal="center" vertical="center"/>
    </xf>
    <xf numFmtId="0" fontId="0" fillId="5" borderId="1" applyAlignment="1" pivotButton="0" quotePrefix="0" xfId="0">
      <alignment horizontal="left" vertical="center"/>
    </xf>
    <xf numFmtId="164" fontId="0" fillId="5" borderId="1" applyAlignment="1" pivotButton="0" quotePrefix="0" xfId="0">
      <alignment horizontal="center" vertical="center"/>
    </xf>
    <xf numFmtId="165" fontId="0" fillId="5" borderId="1" applyAlignment="1" pivotButton="0" quotePrefix="0" xfId="0">
      <alignment horizontal="right" vertical="center"/>
    </xf>
    <xf numFmtId="0" fontId="0" fillId="5" borderId="1" applyAlignment="1" pivotButton="0" quotePrefix="0" xfId="0">
      <alignment horizontal="left" vertical="center" wrapText="1"/>
    </xf>
    <xf numFmtId="0" fontId="2" fillId="6" borderId="1" applyAlignment="1" pivotButton="0" quotePrefix="0" xfId="0">
      <alignment horizontal="center" vertical="center"/>
    </xf>
    <xf numFmtId="0" fontId="3" fillId="3" borderId="1" applyAlignment="1" pivotButton="0" quotePrefix="0" xfId="0">
      <alignment horizontal="left" vertical="center"/>
    </xf>
    <xf numFmtId="0" fontId="0" fillId="0" borderId="4" pivotButton="0" quotePrefix="0" xfId="0"/>
    <xf numFmtId="0" fontId="0" fillId="0" borderId="5" pivotButton="0" quotePrefix="0" xfId="0"/>
    <xf numFmtId="165" fontId="4" fillId="7" borderId="1" applyAlignment="1" pivotButton="0" quotePrefix="0" xfId="0">
      <alignment horizontal="right" vertical="center"/>
    </xf>
    <xf numFmtId="1" fontId="4" fillId="7" borderId="1" applyAlignment="1" pivotButton="0" quotePrefix="0" xfId="0">
      <alignment horizontal="right" vertical="center"/>
    </xf>
    <xf numFmtId="0" fontId="5" fillId="0" borderId="0" applyAlignment="1" pivotButton="0" quotePrefix="0" xfId="0">
      <alignment horizontal="center" vertical="center"/>
    </xf>
    <xf numFmtId="0" fontId="6" fillId="2" borderId="1" applyAlignment="1" pivotButton="0" quotePrefix="0" xfId="0">
      <alignment horizontal="left" vertical="center"/>
    </xf>
    <xf numFmtId="165" fontId="7" fillId="7" borderId="1" applyAlignment="1" pivotButton="0" quotePrefix="0" xfId="0">
      <alignment horizontal="right" vertical="center"/>
    </xf>
    <xf numFmtId="1" fontId="8" fillId="7" borderId="1" applyAlignment="1" pivotButton="0" quotePrefix="0" xfId="0">
      <alignment horizontal="center" vertical="center"/>
    </xf>
    <xf numFmtId="1" fontId="7" fillId="7" borderId="1" applyAlignment="1" pivotButton="0" quotePrefix="0" xfId="0">
      <alignment horizontal="right" vertical="center"/>
    </xf>
    <xf numFmtId="10" fontId="7" fillId="7" borderId="1" applyAlignment="1" pivotButton="0" quotePrefix="0" xfId="0">
      <alignment horizontal="right" vertical="center"/>
    </xf>
    <xf numFmtId="0" fontId="9" fillId="8" borderId="1" applyAlignment="1" pivotButton="0" quotePrefix="0" xfId="0">
      <alignment horizontal="center" vertical="center"/>
    </xf>
    <xf numFmtId="0" fontId="0" fillId="3" borderId="1" pivotButton="0" quotePrefix="0" xfId="0"/>
    <xf numFmtId="0" fontId="10" fillId="3" borderId="1" applyAlignment="1" pivotButton="0" quotePrefix="0" xfId="0">
      <alignment horizontal="left" vertical="center"/>
    </xf>
    <xf numFmtId="165" fontId="10" fillId="3" borderId="1" applyAlignment="1" pivotButton="0" quotePrefix="0" xfId="0">
      <alignment horizontal="right" vertical="center"/>
    </xf>
    <xf numFmtId="0" fontId="10" fillId="5" borderId="1" applyAlignment="1" pivotButton="0" quotePrefix="0" xfId="0">
      <alignment horizontal="left" vertical="center"/>
    </xf>
    <xf numFmtId="165" fontId="10" fillId="5" borderId="1" applyAlignment="1" pivotButton="0" quotePrefix="0" xfId="0">
      <alignment horizontal="right" vertical="center"/>
    </xf>
    <xf numFmtId="0" fontId="2" fillId="6" borderId="1" applyAlignment="1" pivotButton="0" quotePrefix="0" xfId="0">
      <alignment horizontal="left" vertical="center"/>
    </xf>
    <xf numFmtId="0" fontId="3" fillId="3" borderId="1" applyAlignment="1" pivotButton="0" quotePrefix="0" xfId="0">
      <alignment horizontal="left" vertical="top" wrapText="1"/>
    </xf>
    <xf numFmtId="0" fontId="10" fillId="5" borderId="1" applyAlignment="1" pivotButton="0" quotePrefix="0" xfId="0">
      <alignment horizontal="left" vertical="top" wrapText="1"/>
    </xf>
    <xf numFmtId="164" fontId="0" fillId="3" borderId="1" applyAlignment="1" pivotButton="0" quotePrefix="0" xfId="0">
      <alignment horizontal="center" vertical="center"/>
    </xf>
    <xf numFmtId="165" fontId="0" fillId="4" borderId="1" applyAlignment="1" pivotButton="0" quotePrefix="0" xfId="0">
      <alignment horizontal="right" vertical="center"/>
    </xf>
    <xf numFmtId="165" fontId="0" fillId="3" borderId="1" applyAlignment="1" pivotButton="0" quotePrefix="0" xfId="0">
      <alignment horizontal="right" vertical="center"/>
    </xf>
    <xf numFmtId="164" fontId="0" fillId="5" borderId="1" applyAlignment="1" pivotButton="0" quotePrefix="0" xfId="0">
      <alignment horizontal="center" vertical="center"/>
    </xf>
    <xf numFmtId="165" fontId="0" fillId="5" borderId="1" applyAlignment="1" pivotButton="0" quotePrefix="0" xfId="0">
      <alignment horizontal="right" vertical="center"/>
    </xf>
    <xf numFmtId="165" fontId="4" fillId="7" borderId="1" applyAlignment="1" pivotButton="0" quotePrefix="0" xfId="0">
      <alignment horizontal="right" vertical="center"/>
    </xf>
    <xf numFmtId="165" fontId="7" fillId="7" borderId="1" applyAlignment="1" pivotButton="0" quotePrefix="0" xfId="0">
      <alignment horizontal="right" vertical="center"/>
    </xf>
    <xf numFmtId="165" fontId="10" fillId="3" borderId="1" applyAlignment="1" pivotButton="0" quotePrefix="0" xfId="0">
      <alignment horizontal="right" vertical="center"/>
    </xf>
    <xf numFmtId="165" fontId="10" fillId="5" borderId="1" applyAlignment="1" pivotButton="0" quotePrefix="0" xfId="0">
      <alignment horizontal="right" vertical="center"/>
    </xf>
  </cellXfs>
  <cellStyles count="1">
    <cellStyle name="Normal" xfId="0" builtinId="0" hidden="0"/>
  </cellStyles>
  <dxfs count="2">
    <dxf>
      <font>
        <b val="1"/>
        <color rgb="0016A34A"/>
      </font>
      <fill>
        <patternFill patternType="solid">
          <fgColor rgb="00DCFCE7"/>
        </patternFill>
      </fill>
    </dxf>
    <dxf>
      <font>
        <b val="1"/>
        <color rgb="00DC2626"/>
      </font>
      <fill>
        <patternFill patternType="solid">
          <fgColor rgb="00FEE2E2"/>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Gross Contract Value by Contractor</a:t>
            </a:r>
          </a:p>
        </rich>
      </tx>
    </title>
    <plotArea>
      <barChart>
        <barDir val="col"/>
        <grouping val="clustered"/>
        <ser>
          <idx val="0"/>
          <order val="0"/>
          <tx>
            <strRef>
              <f>'RCT Summary'!B18</f>
            </strRef>
          </tx>
          <spPr>
            <a:solidFill xmlns:a="http://schemas.openxmlformats.org/drawingml/2006/main">
              <a:srgbClr val="0F766E"/>
            </a:solidFill>
            <a:ln xmlns:a="http://schemas.openxmlformats.org/drawingml/2006/main">
              <a:prstDash val="solid"/>
            </a:ln>
          </spPr>
          <cat>
            <numRef>
              <f>'RCT Summary'!$A$19:$A$27</f>
            </numRef>
          </cat>
          <val>
            <numRef>
              <f>'RCT Summary'!$B$19:$B$27</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Contractor</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Amount (€)</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RCT Rate Distribution</a:t>
            </a:r>
          </a:p>
        </rich>
      </tx>
    </title>
    <plotArea>
      <pieChart>
        <varyColors val="1"/>
        <ser>
          <idx val="0"/>
          <order val="0"/>
          <tx>
            <strRef>
              <f>'RCT Summary'!H17</f>
            </strRef>
          </tx>
          <spPr>
            <a:ln xmlns:a="http://schemas.openxmlformats.org/drawingml/2006/main">
              <a:prstDash val="solid"/>
            </a:ln>
          </spPr>
          <dPt>
            <idx val="0"/>
            <spPr>
              <a:solidFill xmlns:a="http://schemas.openxmlformats.org/drawingml/2006/main">
                <a:srgbClr val="16A34A"/>
              </a:solidFill>
              <a:ln xmlns:a="http://schemas.openxmlformats.org/drawingml/2006/main">
                <a:prstDash val="solid"/>
              </a:ln>
            </spPr>
          </dPt>
          <dPt>
            <idx val="1"/>
            <spPr>
              <a:solidFill xmlns:a="http://schemas.openxmlformats.org/drawingml/2006/main">
                <a:srgbClr val="D97706"/>
              </a:solidFill>
              <a:ln xmlns:a="http://schemas.openxmlformats.org/drawingml/2006/main">
                <a:prstDash val="solid"/>
              </a:ln>
            </spPr>
          </dPt>
          <dPt>
            <idx val="2"/>
            <spPr>
              <a:solidFill xmlns:a="http://schemas.openxmlformats.org/drawingml/2006/main">
                <a:srgbClr val="DC2626"/>
              </a:solidFill>
              <a:ln xmlns:a="http://schemas.openxmlformats.org/drawingml/2006/main">
                <a:prstDash val="solid"/>
              </a:ln>
            </spPr>
          </dPt>
          <cat>
            <numRef>
              <f>'RCT Summary'!$G$18:$G$20</f>
            </numRef>
          </cat>
          <val>
            <numRef>
              <f>'RCT Summary'!$H$18:$H$20</f>
            </numRef>
          </val>
        </ser>
        <firstSliceAng val="0"/>
      </pieChart>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s>
</file>

<file path=xl/drawings/drawing1.xml><?xml version="1.0" encoding="utf-8"?>
<wsDr xmlns="http://schemas.openxmlformats.org/drawingml/2006/spreadsheetDrawing">
  <oneCellAnchor>
    <from>
      <col>3</col>
      <colOff>0</colOff>
      <row>16</row>
      <rowOff>0</rowOff>
    </from>
    <ext cx="7200000" cy="432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0</col>
      <colOff>0</colOff>
      <row>32</row>
      <rowOff>0</rowOff>
    </from>
    <ext cx="5040000" cy="360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S21"/>
  <sheetViews>
    <sheetView workbookViewId="0">
      <pane ySplit="2" topLeftCell="A3" activePane="bottomLeft" state="frozen"/>
      <selection pane="bottomLeft" activeCell="A1" sqref="A1"/>
    </sheetView>
  </sheetViews>
  <sheetFormatPr baseColWidth="8" defaultRowHeight="15"/>
  <cols>
    <col width="13" customWidth="1" min="1" max="1"/>
    <col width="20" customWidth="1" min="2" max="2"/>
    <col width="22" customWidth="1" min="3" max="3"/>
    <col width="18" customWidth="1" min="4" max="4"/>
    <col width="15" customWidth="1" min="5" max="5"/>
    <col width="20" customWidth="1" min="6" max="6"/>
    <col width="13" customWidth="1" min="7" max="7"/>
    <col width="13" customWidth="1" min="8" max="8"/>
    <col width="13" customWidth="1" min="9" max="9"/>
    <col width="20" customWidth="1" min="10" max="10"/>
    <col width="12" customWidth="1" min="11" max="11"/>
    <col width="18" customWidth="1" min="12" max="12"/>
    <col width="15" customWidth="1" min="13" max="13"/>
    <col width="12" customWidth="1" min="14" max="14"/>
    <col width="14" customWidth="1" min="15" max="15"/>
    <col width="13" customWidth="1" min="16" max="16"/>
    <col width="16" customWidth="1" min="17" max="17"/>
    <col width="16" customWidth="1" min="18" max="18"/>
    <col width="28" customWidth="1" min="19" max="19"/>
  </cols>
  <sheetData>
    <row r="1" ht="30" customHeight="1">
      <c r="A1" s="1" t="inlineStr">
        <is>
          <t>RCT Relevant Contracts Tax Tracker — Republic of Ireland</t>
        </is>
      </c>
    </row>
    <row r="2" ht="22" customHeight="1">
      <c r="A2" s="2" t="inlineStr">
        <is>
          <t>Contract ID</t>
        </is>
      </c>
      <c r="B2" s="2" t="inlineStr">
        <is>
          <t>Contractor Name</t>
        </is>
      </c>
      <c r="C2" s="2" t="inlineStr">
        <is>
          <t>Trading Name</t>
        </is>
      </c>
      <c r="D2" s="2" t="inlineStr">
        <is>
          <t>PPSN / Tax Ref No.</t>
        </is>
      </c>
      <c r="E2" s="2" t="inlineStr">
        <is>
          <t>Main Location</t>
        </is>
      </c>
      <c r="F2" s="2" t="inlineStr">
        <is>
          <t>Contract Type</t>
        </is>
      </c>
      <c r="G2" s="2" t="inlineStr">
        <is>
          <t>Invoice No.</t>
        </is>
      </c>
      <c r="H2" s="2" t="inlineStr">
        <is>
          <t>Invoice Date</t>
        </is>
      </c>
      <c r="I2" s="2" t="inlineStr">
        <is>
          <t>Payment Date</t>
        </is>
      </c>
      <c r="J2" s="2" t="inlineStr">
        <is>
          <t>Gross Contract Value</t>
        </is>
      </c>
      <c r="K2" s="2" t="inlineStr">
        <is>
          <t>RCT Rate %</t>
        </is>
      </c>
      <c r="L2" s="2" t="inlineStr">
        <is>
          <t>RCT Deducted €</t>
        </is>
      </c>
      <c r="M2" s="2" t="inlineStr">
        <is>
          <t>Net Paid €</t>
        </is>
      </c>
      <c r="N2" s="2" t="inlineStr">
        <is>
          <t>VAT Rate %</t>
        </is>
      </c>
      <c r="O2" s="2" t="inlineStr">
        <is>
          <t>VAT Amount €</t>
        </is>
      </c>
      <c r="P2" s="2" t="inlineStr">
        <is>
          <t>Status</t>
        </is>
      </c>
      <c r="Q2" s="2" t="inlineStr">
        <is>
          <t>Return Due Date</t>
        </is>
      </c>
      <c r="R2" s="2" t="inlineStr">
        <is>
          <t>Submitted to ROS?</t>
        </is>
      </c>
      <c r="S2" s="2" t="inlineStr">
        <is>
          <t>Notes</t>
        </is>
      </c>
    </row>
    <row r="3">
      <c r="A3" s="3" t="inlineStr">
        <is>
          <t>RCT-001</t>
        </is>
      </c>
      <c r="B3" s="4" t="inlineStr">
        <is>
          <t>Aoife Murphy</t>
        </is>
      </c>
      <c r="C3" s="4" t="inlineStr">
        <is>
          <t>Murphy Roofing Ltd</t>
        </is>
      </c>
      <c r="D3" s="4" t="inlineStr">
        <is>
          <t>8765432A</t>
        </is>
      </c>
      <c r="E3" s="4" t="inlineStr">
        <is>
          <t>Dublin</t>
        </is>
      </c>
      <c r="F3" s="3" t="inlineStr">
        <is>
          <t>Roof Repair</t>
        </is>
      </c>
      <c r="G3" s="3" t="inlineStr">
        <is>
          <t>INV-1001</t>
        </is>
      </c>
      <c r="H3" s="37" t="n">
        <v>46030</v>
      </c>
      <c r="I3" s="37" t="n">
        <v>46044</v>
      </c>
      <c r="J3" s="38" t="n">
        <v>12500</v>
      </c>
      <c r="K3" s="7" t="n">
        <v>0.2</v>
      </c>
      <c r="L3" s="39">
        <f>IFERROR(J3*K3,0)</f>
        <v/>
      </c>
      <c r="M3" s="39">
        <f>IFERROR(J3-L3+O3,0)</f>
        <v/>
      </c>
      <c r="N3" s="7" t="n">
        <v>0.135</v>
      </c>
      <c r="O3" s="39">
        <f>IFERROR(J3*N3,0)</f>
        <v/>
      </c>
      <c r="P3" s="3">
        <f>IF(R3="Yes","Compliant","Pending")</f>
        <v/>
      </c>
      <c r="Q3" s="37">
        <f>IFERROR(EDATE(I3,1),"")</f>
        <v/>
      </c>
      <c r="R3" s="9" t="inlineStr">
        <is>
          <t>Yes</t>
        </is>
      </c>
      <c r="S3" s="10" t="inlineStr">
        <is>
          <t>Verified subcontractor; 20% rate applied</t>
        </is>
      </c>
    </row>
    <row r="4">
      <c r="A4" s="11" t="inlineStr">
        <is>
          <t>RCT-002</t>
        </is>
      </c>
      <c r="B4" s="12" t="inlineStr">
        <is>
          <t>Seán O'Connor</t>
        </is>
      </c>
      <c r="C4" s="12" t="inlineStr">
        <is>
          <t>O'Connor Electrical</t>
        </is>
      </c>
      <c r="D4" s="12" t="inlineStr">
        <is>
          <t>7234567B</t>
        </is>
      </c>
      <c r="E4" s="12" t="inlineStr">
        <is>
          <t>Cork</t>
        </is>
      </c>
      <c r="F4" s="11" t="inlineStr">
        <is>
          <t>Electrical Subcontract</t>
        </is>
      </c>
      <c r="G4" s="11" t="inlineStr">
        <is>
          <t>INV-1002</t>
        </is>
      </c>
      <c r="H4" s="40" t="n">
        <v>46037</v>
      </c>
      <c r="I4" s="40" t="n">
        <v>46052</v>
      </c>
      <c r="J4" s="38" t="n">
        <v>8750</v>
      </c>
      <c r="K4" s="7" t="n">
        <v>0</v>
      </c>
      <c r="L4" s="41">
        <f>IFERROR(J4*K4,0)</f>
        <v/>
      </c>
      <c r="M4" s="41">
        <f>IFERROR(J4-L4+O4,0)</f>
        <v/>
      </c>
      <c r="N4" s="7" t="n">
        <v>0.135</v>
      </c>
      <c r="O4" s="41">
        <f>IFERROR(J4*N4,0)</f>
        <v/>
      </c>
      <c r="P4" s="11">
        <f>IF(R4="Yes","Compliant","Pending")</f>
        <v/>
      </c>
      <c r="Q4" s="40">
        <f>IFERROR(EDATE(I4,1),"")</f>
        <v/>
      </c>
      <c r="R4" s="9" t="inlineStr">
        <is>
          <t>Yes</t>
        </is>
      </c>
      <c r="S4" s="15" t="inlineStr">
        <is>
          <t>0% rate — fully verified with Revenue</t>
        </is>
      </c>
    </row>
    <row r="5">
      <c r="A5" s="3" t="inlineStr">
        <is>
          <t>RCT-003</t>
        </is>
      </c>
      <c r="B5" s="4" t="inlineStr">
        <is>
          <t>Niamh Walsh</t>
        </is>
      </c>
      <c r="C5" s="4" t="inlineStr">
        <is>
          <t>Walsh Plastering</t>
        </is>
      </c>
      <c r="D5" s="4" t="inlineStr">
        <is>
          <t>6543219C</t>
        </is>
      </c>
      <c r="E5" s="4" t="inlineStr">
        <is>
          <t>Galway</t>
        </is>
      </c>
      <c r="F5" s="3" t="inlineStr">
        <is>
          <t>Plastering Works</t>
        </is>
      </c>
      <c r="G5" s="3" t="inlineStr">
        <is>
          <t>INV-1003</t>
        </is>
      </c>
      <c r="H5" s="37" t="n">
        <v>46056</v>
      </c>
      <c r="I5" s="37" t="n">
        <v>46070</v>
      </c>
      <c r="J5" s="38" t="n">
        <v>5400</v>
      </c>
      <c r="K5" s="7" t="n">
        <v>0.2</v>
      </c>
      <c r="L5" s="39">
        <f>IFERROR(J5*K5,0)</f>
        <v/>
      </c>
      <c r="M5" s="39">
        <f>IFERROR(J5-L5+O5,0)</f>
        <v/>
      </c>
      <c r="N5" s="7" t="n">
        <v>0.135</v>
      </c>
      <c r="O5" s="39">
        <f>IFERROR(J5*N5,0)</f>
        <v/>
      </c>
      <c r="P5" s="3">
        <f>IF(R5="Yes","Compliant","Pending")</f>
        <v/>
      </c>
      <c r="Q5" s="37">
        <f>IFERROR(EDATE(I5,1),"")</f>
        <v/>
      </c>
      <c r="R5" s="9" t="inlineStr">
        <is>
          <t>Yes</t>
        </is>
      </c>
      <c r="S5" s="10" t="inlineStr">
        <is>
          <t>Principal contractor: Galway Builds Ltd</t>
        </is>
      </c>
    </row>
    <row r="6">
      <c r="A6" s="11" t="inlineStr">
        <is>
          <t>RCT-004</t>
        </is>
      </c>
      <c r="B6" s="12" t="inlineStr">
        <is>
          <t>Cian Byrne</t>
        </is>
      </c>
      <c r="C6" s="12" t="inlineStr">
        <is>
          <t>Byrne Groundworks</t>
        </is>
      </c>
      <c r="D6" s="12" t="inlineStr">
        <is>
          <t>9876541D</t>
        </is>
      </c>
      <c r="E6" s="12" t="inlineStr">
        <is>
          <t>Limerick</t>
        </is>
      </c>
      <c r="F6" s="11" t="inlineStr">
        <is>
          <t>Groundworks</t>
        </is>
      </c>
      <c r="G6" s="11" t="inlineStr">
        <is>
          <t>INV-1004</t>
        </is>
      </c>
      <c r="H6" s="40" t="n">
        <v>46063</v>
      </c>
      <c r="I6" s="40" t="n">
        <v>46078</v>
      </c>
      <c r="J6" s="38" t="n">
        <v>18750</v>
      </c>
      <c r="K6" s="7" t="n">
        <v>0.35</v>
      </c>
      <c r="L6" s="41">
        <f>IFERROR(J6*K6,0)</f>
        <v/>
      </c>
      <c r="M6" s="41">
        <f>IFERROR(J6-L6+O6,0)</f>
        <v/>
      </c>
      <c r="N6" s="7" t="n">
        <v>0.135</v>
      </c>
      <c r="O6" s="41">
        <f>IFERROR(J6*N6,0)</f>
        <v/>
      </c>
      <c r="P6" s="11">
        <f>IF(R6="Yes","Compliant","Pending")</f>
        <v/>
      </c>
      <c r="Q6" s="40">
        <f>IFERROR(EDATE(I6,1),"")</f>
        <v/>
      </c>
      <c r="R6" s="9" t="inlineStr">
        <is>
          <t>No</t>
        </is>
      </c>
      <c r="S6" s="15" t="inlineStr">
        <is>
          <t>35% rate — not verified; ROS return pending</t>
        </is>
      </c>
    </row>
    <row r="7">
      <c r="A7" s="3" t="inlineStr">
        <is>
          <t>RCT-005</t>
        </is>
      </c>
      <c r="B7" s="4" t="inlineStr">
        <is>
          <t>Saoirse Ryan</t>
        </is>
      </c>
      <c r="C7" s="4" t="inlineStr">
        <is>
          <t>Ryan Joinery</t>
        </is>
      </c>
      <c r="D7" s="4" t="inlineStr">
        <is>
          <t>3456789E</t>
        </is>
      </c>
      <c r="E7" s="4" t="inlineStr">
        <is>
          <t>Waterford</t>
        </is>
      </c>
      <c r="F7" s="3" t="inlineStr">
        <is>
          <t>Joinery</t>
        </is>
      </c>
      <c r="G7" s="3" t="inlineStr">
        <is>
          <t>INV-1005</t>
        </is>
      </c>
      <c r="H7" s="37" t="n">
        <v>46086</v>
      </c>
      <c r="I7" s="37" t="n">
        <v>46100</v>
      </c>
      <c r="J7" s="38" t="n">
        <v>7200</v>
      </c>
      <c r="K7" s="7" t="n">
        <v>0.2</v>
      </c>
      <c r="L7" s="39">
        <f>IFERROR(J7*K7,0)</f>
        <v/>
      </c>
      <c r="M7" s="39">
        <f>IFERROR(J7-L7+O7,0)</f>
        <v/>
      </c>
      <c r="N7" s="7" t="n">
        <v>0.09</v>
      </c>
      <c r="O7" s="39">
        <f>IFERROR(J7*N7,0)</f>
        <v/>
      </c>
      <c r="P7" s="3">
        <f>IF(R7="Yes","Compliant","Pending")</f>
        <v/>
      </c>
      <c r="Q7" s="37">
        <f>IFERROR(EDATE(I7,1),"")</f>
        <v/>
      </c>
      <c r="R7" s="9" t="inlineStr">
        <is>
          <t>Yes</t>
        </is>
      </c>
      <c r="S7" s="10" t="inlineStr">
        <is>
          <t>9% VAT — renovation/repair works</t>
        </is>
      </c>
    </row>
    <row r="8">
      <c r="A8" s="11" t="inlineStr">
        <is>
          <t>RCT-006</t>
        </is>
      </c>
      <c r="B8" s="12" t="inlineStr">
        <is>
          <t>Conor Kelly</t>
        </is>
      </c>
      <c r="C8" s="12" t="inlineStr">
        <is>
          <t>Kelly Landscapes</t>
        </is>
      </c>
      <c r="D8" s="12" t="inlineStr">
        <is>
          <t>2345678F</t>
        </is>
      </c>
      <c r="E8" s="12" t="inlineStr">
        <is>
          <t>Kilkenny</t>
        </is>
      </c>
      <c r="F8" s="11" t="inlineStr">
        <is>
          <t>Landscaping</t>
        </is>
      </c>
      <c r="G8" s="11" t="inlineStr">
        <is>
          <t>INV-1006</t>
        </is>
      </c>
      <c r="H8" s="40" t="n">
        <v>46093</v>
      </c>
      <c r="I8" s="40" t="n">
        <v>46107</v>
      </c>
      <c r="J8" s="38" t="n">
        <v>4800</v>
      </c>
      <c r="K8" s="7" t="n">
        <v>0</v>
      </c>
      <c r="L8" s="41">
        <f>IFERROR(J8*K8,0)</f>
        <v/>
      </c>
      <c r="M8" s="41">
        <f>IFERROR(J8-L8+O8,0)</f>
        <v/>
      </c>
      <c r="N8" s="7" t="n">
        <v>0.23</v>
      </c>
      <c r="O8" s="41">
        <f>IFERROR(J8*N8,0)</f>
        <v/>
      </c>
      <c r="P8" s="11">
        <f>IF(R8="Yes","Compliant","Pending")</f>
        <v/>
      </c>
      <c r="Q8" s="40">
        <f>IFERROR(EDATE(I8,1),"")</f>
        <v/>
      </c>
      <c r="R8" s="9" t="inlineStr">
        <is>
          <t>Yes</t>
        </is>
      </c>
      <c r="S8" s="15" t="inlineStr">
        <is>
          <t>Verified; standard 23% VAT on landscaping</t>
        </is>
      </c>
    </row>
    <row r="9">
      <c r="A9" s="3" t="inlineStr">
        <is>
          <t>RCT-007</t>
        </is>
      </c>
      <c r="B9" s="4" t="inlineStr">
        <is>
          <t>Ciara Healy</t>
        </is>
      </c>
      <c r="C9" s="4" t="inlineStr">
        <is>
          <t>Healy Maintenance</t>
        </is>
      </c>
      <c r="D9" s="4" t="inlineStr">
        <is>
          <t>4567891G</t>
        </is>
      </c>
      <c r="E9" s="4" t="inlineStr">
        <is>
          <t>Sligo</t>
        </is>
      </c>
      <c r="F9" s="3" t="inlineStr">
        <is>
          <t>Maintenance Contract</t>
        </is>
      </c>
      <c r="G9" s="3" t="inlineStr">
        <is>
          <t>INV-1007</t>
        </is>
      </c>
      <c r="H9" s="37" t="n">
        <v>46114</v>
      </c>
      <c r="I9" s="37" t="n">
        <v>46128</v>
      </c>
      <c r="J9" s="38" t="n">
        <v>6300</v>
      </c>
      <c r="K9" s="7" t="n">
        <v>0.2</v>
      </c>
      <c r="L9" s="39">
        <f>IFERROR(J9*K9,0)</f>
        <v/>
      </c>
      <c r="M9" s="39">
        <f>IFERROR(J9-L9+O9,0)</f>
        <v/>
      </c>
      <c r="N9" s="7" t="n">
        <v>0.135</v>
      </c>
      <c r="O9" s="39">
        <f>IFERROR(J9*N9,0)</f>
        <v/>
      </c>
      <c r="P9" s="3">
        <f>IF(R9="Yes","Compliant","Pending")</f>
        <v/>
      </c>
      <c r="Q9" s="37">
        <f>IFERROR(EDATE(I9,1),"")</f>
        <v/>
      </c>
      <c r="R9" s="9" t="inlineStr">
        <is>
          <t>No</t>
        </is>
      </c>
      <c r="S9" s="10" t="inlineStr">
        <is>
          <t>Awaiting ROS notification confirmation</t>
        </is>
      </c>
    </row>
    <row r="10">
      <c r="A10" s="11" t="inlineStr">
        <is>
          <t>RCT-008</t>
        </is>
      </c>
      <c r="B10" s="12" t="inlineStr">
        <is>
          <t>Oisín Nolan</t>
        </is>
      </c>
      <c r="C10" s="12" t="inlineStr">
        <is>
          <t>Nolan Fitout Ltd</t>
        </is>
      </c>
      <c r="D10" s="12" t="inlineStr">
        <is>
          <t>5678912H</t>
        </is>
      </c>
      <c r="E10" s="12" t="inlineStr">
        <is>
          <t>Dundalk</t>
        </is>
      </c>
      <c r="F10" s="11" t="inlineStr">
        <is>
          <t>Fit-Out Works</t>
        </is>
      </c>
      <c r="G10" s="11" t="inlineStr">
        <is>
          <t>INV-1008</t>
        </is>
      </c>
      <c r="H10" s="40" t="n">
        <v>46121</v>
      </c>
      <c r="I10" s="40" t="n">
        <v>46135</v>
      </c>
      <c r="J10" s="38" t="n">
        <v>15600</v>
      </c>
      <c r="K10" s="7" t="n">
        <v>0.35</v>
      </c>
      <c r="L10" s="41">
        <f>IFERROR(J10*K10,0)</f>
        <v/>
      </c>
      <c r="M10" s="41">
        <f>IFERROR(J10-L10+O10,0)</f>
        <v/>
      </c>
      <c r="N10" s="7" t="n">
        <v>0.135</v>
      </c>
      <c r="O10" s="41">
        <f>IFERROR(J10*N10,0)</f>
        <v/>
      </c>
      <c r="P10" s="11">
        <f>IF(R10="Yes","Compliant","Pending")</f>
        <v/>
      </c>
      <c r="Q10" s="40">
        <f>IFERROR(EDATE(I10,1),"")</f>
        <v/>
      </c>
      <c r="R10" s="9" t="inlineStr">
        <is>
          <t>No</t>
        </is>
      </c>
      <c r="S10" s="15" t="inlineStr">
        <is>
          <t>35% rate — unverified; urgent review needed</t>
        </is>
      </c>
    </row>
    <row r="11">
      <c r="A11" s="3" t="inlineStr">
        <is>
          <t>RCT-009</t>
        </is>
      </c>
      <c r="B11" s="4" t="inlineStr">
        <is>
          <t>Róisín Bennett</t>
        </is>
      </c>
      <c r="C11" s="4" t="inlineStr">
        <is>
          <t>Bennett Labour Ltd</t>
        </is>
      </c>
      <c r="D11" s="4" t="inlineStr">
        <is>
          <t>6789123I</t>
        </is>
      </c>
      <c r="E11" s="4" t="inlineStr">
        <is>
          <t>Wexford</t>
        </is>
      </c>
      <c r="F11" s="3" t="inlineStr">
        <is>
          <t>Labour-Only Site Work</t>
        </is>
      </c>
      <c r="G11" s="3" t="inlineStr">
        <is>
          <t>INV-1009</t>
        </is>
      </c>
      <c r="H11" s="37" t="n">
        <v>46148</v>
      </c>
      <c r="I11" s="37" t="n">
        <v>46162</v>
      </c>
      <c r="J11" s="38" t="n">
        <v>2400</v>
      </c>
      <c r="K11" s="7" t="n">
        <v>0.2</v>
      </c>
      <c r="L11" s="39">
        <f>IFERROR(J11*K11,0)</f>
        <v/>
      </c>
      <c r="M11" s="39">
        <f>IFERROR(J11-L11+O11,0)</f>
        <v/>
      </c>
      <c r="N11" s="7" t="n">
        <v>0</v>
      </c>
      <c r="O11" s="39">
        <f>IFERROR(J11*N11,0)</f>
        <v/>
      </c>
      <c r="P11" s="3">
        <f>IF(R11="Yes","Compliant","Pending")</f>
        <v/>
      </c>
      <c r="Q11" s="37">
        <f>IFERROR(EDATE(I11,1),"")</f>
        <v/>
      </c>
      <c r="R11" s="9" t="inlineStr">
        <is>
          <t>Yes</t>
        </is>
      </c>
      <c r="S11" s="10" t="inlineStr">
        <is>
          <t>Labour-only; zero VAT on labour element</t>
        </is>
      </c>
    </row>
    <row r="12"/>
    <row r="13">
      <c r="A13" s="16" t="inlineStr">
        <is>
          <t>Sheet Totals &amp; Averages</t>
        </is>
      </c>
      <c r="B13" s="18" t="n"/>
      <c r="C13" s="19" t="n"/>
    </row>
    <row r="14">
      <c r="A14" s="17" t="inlineStr">
        <is>
          <t>Total Gross Contract Value</t>
        </is>
      </c>
      <c r="B14" s="18" t="n"/>
      <c r="C14" s="19" t="n"/>
      <c r="D14" s="42">
        <f>SUM(J3:J11)</f>
        <v/>
      </c>
    </row>
    <row r="15">
      <c r="A15" s="17" t="inlineStr">
        <is>
          <t>Total RCT Deducted €</t>
        </is>
      </c>
      <c r="B15" s="18" t="n"/>
      <c r="C15" s="19" t="n"/>
      <c r="D15" s="42">
        <f>SUM(L3:L11)</f>
        <v/>
      </c>
    </row>
    <row r="16">
      <c r="A16" s="17" t="inlineStr">
        <is>
          <t>Total Net Paid €</t>
        </is>
      </c>
      <c r="B16" s="18" t="n"/>
      <c r="C16" s="19" t="n"/>
      <c r="D16" s="42">
        <f>SUM(M3:M11)</f>
        <v/>
      </c>
    </row>
    <row r="17">
      <c r="A17" s="17" t="inlineStr">
        <is>
          <t>Total VAT Amount €</t>
        </is>
      </c>
      <c r="B17" s="18" t="n"/>
      <c r="C17" s="19" t="n"/>
      <c r="D17" s="42">
        <f>SUM(O3:O11)</f>
        <v/>
      </c>
    </row>
    <row r="18">
      <c r="A18" s="17" t="inlineStr">
        <is>
          <t>Average Contract Value</t>
        </is>
      </c>
      <c r="B18" s="18" t="n"/>
      <c r="C18" s="19" t="n"/>
      <c r="D18" s="42">
        <f>IFERROR(AVERAGE(J3:J11),0)</f>
        <v/>
      </c>
    </row>
    <row r="19">
      <c r="A19" s="17" t="inlineStr">
        <is>
          <t>Number of Contracts</t>
        </is>
      </c>
      <c r="B19" s="18" t="n"/>
      <c r="C19" s="19" t="n"/>
      <c r="D19" s="21">
        <f>COUNTA(A3:A11)</f>
        <v/>
      </c>
    </row>
    <row r="20">
      <c r="A20" s="17" t="inlineStr">
        <is>
          <t>Submitted to ROS</t>
        </is>
      </c>
      <c r="B20" s="18" t="n"/>
      <c r="C20" s="19" t="n"/>
      <c r="D20" s="21">
        <f>COUNTIF(R3:R11,"Yes")</f>
        <v/>
      </c>
    </row>
    <row r="21">
      <c r="A21" s="17" t="inlineStr">
        <is>
          <t>Pending / Not Submitted</t>
        </is>
      </c>
      <c r="B21" s="18" t="n"/>
      <c r="C21" s="19" t="n"/>
      <c r="D21" s="21">
        <f>COUNTIF(R3:R11,"No")</f>
        <v/>
      </c>
    </row>
  </sheetData>
  <mergeCells count="10">
    <mergeCell ref="A1:S1"/>
    <mergeCell ref="A13:C13"/>
    <mergeCell ref="A14:C14"/>
    <mergeCell ref="A15:C15"/>
    <mergeCell ref="A16:C16"/>
    <mergeCell ref="A17:C17"/>
    <mergeCell ref="A18:C18"/>
    <mergeCell ref="A19:C19"/>
    <mergeCell ref="A20:C20"/>
    <mergeCell ref="A21:C21"/>
  </mergeCells>
  <conditionalFormatting sqref="P3:P11">
    <cfRule type="expression" priority="1" dxfId="0" stopIfTrue="1">
      <formula>P3="Compliant"</formula>
    </cfRule>
    <cfRule type="expression" priority="2" dxfId="1" stopIfTrue="1">
      <formula>P3="Pending"</formula>
    </cfRule>
  </conditionalFormatting>
  <conditionalFormatting sqref="Q3:Q11">
    <cfRule type="expression" priority="3" dxfId="1" stopIfTrue="1">
      <formula>AND(Q3&lt;TODAY(),Q3&lt;&gt;"")</formula>
    </cfRule>
  </conditionalFormatting>
  <pageMargins left="0.75" right="0.75" top="1" bottom="1" header="0.5" footer="0.5"/>
</worksheet>
</file>

<file path=xl/worksheets/sheet2.xml><?xml version="1.0" encoding="utf-8"?>
<worksheet xmlns="http://schemas.openxmlformats.org/spreadsheetml/2006/main">
  <sheetPr>
    <outlinePr summaryBelow="1" summaryRight="1"/>
    <pageSetUpPr/>
  </sheetPr>
  <dimension ref="A1:H27"/>
  <sheetViews>
    <sheetView workbookViewId="0">
      <selection activeCell="A1" sqref="A1"/>
    </sheetView>
  </sheetViews>
  <sheetFormatPr baseColWidth="8" defaultRowHeight="15"/>
  <cols>
    <col width="30" customWidth="1" min="1" max="1"/>
    <col width="22" customWidth="1" min="2" max="2"/>
    <col width="5" customWidth="1" min="3" max="3"/>
    <col width="30" customWidth="1" min="4" max="4"/>
    <col width="22" customWidth="1" min="5" max="5"/>
    <col width="18" customWidth="1" min="6" max="6"/>
    <col width="18" customWidth="1" min="7" max="7"/>
    <col width="18" customWidth="1" min="8" max="8"/>
    <col width="18" customWidth="1" min="9" max="9"/>
    <col width="18" customWidth="1" min="10" max="10"/>
  </cols>
  <sheetData>
    <row r="1" ht="30" customHeight="1">
      <c r="A1" s="1" t="inlineStr">
        <is>
          <t>RCT Summary Dashboard — Republic of Ireland</t>
        </is>
      </c>
    </row>
    <row r="2">
      <c r="A2" s="22" t="inlineStr">
        <is>
          <t>All figures sourced from RCT Register sheet. Refresh to update.</t>
        </is>
      </c>
    </row>
    <row r="3">
      <c r="A3" s="16" t="inlineStr">
        <is>
          <t>Key Performance Indicators</t>
        </is>
      </c>
      <c r="B3" s="19" t="n"/>
      <c r="D3" s="16" t="inlineStr">
        <is>
          <t>RCT Rate Breakdown (Count)</t>
        </is>
      </c>
      <c r="E3" s="19" t="n"/>
    </row>
    <row r="4">
      <c r="A4" s="23" t="inlineStr">
        <is>
          <t>Total Gross Contract Value</t>
        </is>
      </c>
      <c r="B4" s="43">
        <f>IFERROR(SUM('RCT Register'!J3:J11),0)</f>
        <v/>
      </c>
      <c r="D4" s="17" t="inlineStr">
        <is>
          <t>0% Rate (Verified)</t>
        </is>
      </c>
      <c r="E4" s="25">
        <f>IFERROR(COUNTIF('RCT Register'!K3:K11,0),0)</f>
        <v/>
      </c>
    </row>
    <row r="5">
      <c r="A5" s="23" t="inlineStr">
        <is>
          <t>Total RCT Deducted €</t>
        </is>
      </c>
      <c r="B5" s="43">
        <f>IFERROR(SUM('RCT Register'!L3:L11),0)</f>
        <v/>
      </c>
      <c r="D5" s="17" t="inlineStr">
        <is>
          <t>20% Rate (Standard)</t>
        </is>
      </c>
      <c r="E5" s="25">
        <f>IFERROR(COUNTIF('RCT Register'!K3:K11,0.2),0)</f>
        <v/>
      </c>
    </row>
    <row r="6">
      <c r="A6" s="23" t="inlineStr">
        <is>
          <t>Total Net Paid €</t>
        </is>
      </c>
      <c r="B6" s="43">
        <f>IFERROR(SUM('RCT Register'!M3:M11),0)</f>
        <v/>
      </c>
      <c r="D6" s="17" t="inlineStr">
        <is>
          <t>35% Rate (Unverified)</t>
        </is>
      </c>
      <c r="E6" s="25">
        <f>IFERROR(COUNTIF('RCT Register'!K3:K11,0.35),0)</f>
        <v/>
      </c>
    </row>
    <row r="7">
      <c r="A7" s="23" t="inlineStr">
        <is>
          <t>Total VAT Amount €</t>
        </is>
      </c>
      <c r="B7" s="43">
        <f>IFERROR(SUM('RCT Register'!O3:O11),0)</f>
        <v/>
      </c>
    </row>
    <row r="8">
      <c r="A8" s="23" t="inlineStr">
        <is>
          <t>Average Contract Value</t>
        </is>
      </c>
      <c r="B8" s="43">
        <f>IFERROR(AVERAGE('RCT Register'!J3:J11),0)</f>
        <v/>
      </c>
    </row>
    <row r="9">
      <c r="A9" s="23" t="inlineStr">
        <is>
          <t>Number of Contracts</t>
        </is>
      </c>
      <c r="B9" s="26">
        <f>IFERROR(COUNTA('RCT Register'!A3:A11),0)</f>
        <v/>
      </c>
    </row>
    <row r="10">
      <c r="A10" s="23" t="inlineStr">
        <is>
          <t>Submitted to ROS</t>
        </is>
      </c>
      <c r="B10" s="26">
        <f>IFERROR(COUNTIF('RCT Register'!R3:R11,"Yes"),0)</f>
        <v/>
      </c>
    </row>
    <row r="11">
      <c r="A11" s="23" t="inlineStr">
        <is>
          <t>Pending / Not Submitted</t>
        </is>
      </c>
      <c r="B11" s="26">
        <f>IFERROR(COUNTIF('RCT Register'!R3:R11,"No"),0)</f>
        <v/>
      </c>
    </row>
    <row r="12">
      <c r="A12" s="23" t="inlineStr">
        <is>
          <t>% Compliant</t>
        </is>
      </c>
      <c r="B12" s="27">
        <f>IFERROR(COUNTIF('RCT Register'!R3:R11,"Yes")/COUNTA('RCT Register'!A3:A11),0)</f>
        <v/>
      </c>
    </row>
    <row r="13">
      <c r="A13" s="23" t="inlineStr">
        <is>
          <t>% at 0% RCT Rate</t>
        </is>
      </c>
      <c r="B13" s="27">
        <f>IFERROR(COUNTIF('RCT Register'!K3:K11,0)/COUNTA('RCT Register'!A3:A11),0)</f>
        <v/>
      </c>
    </row>
    <row r="14">
      <c r="A14" s="23" t="inlineStr">
        <is>
          <t>% at 20% RCT Rate</t>
        </is>
      </c>
      <c r="B14" s="27">
        <f>IFERROR(COUNTIF('RCT Register'!K3:K11,0.2)/COUNTA('RCT Register'!A3:A11),0)</f>
        <v/>
      </c>
    </row>
    <row r="15">
      <c r="A15" s="23" t="inlineStr">
        <is>
          <t>% at 35% RCT Rate</t>
        </is>
      </c>
      <c r="B15" s="27">
        <f>IFERROR(COUNTIF('RCT Register'!K3:K11,0.35)/COUNTA('RCT Register'!A3:A11),0)</f>
        <v/>
      </c>
    </row>
    <row r="16"/>
    <row r="17">
      <c r="A17" s="28" t="inlineStr">
        <is>
          <t>Chart Data — Gross Contract Value by Contractor</t>
        </is>
      </c>
      <c r="B17" s="19" t="n"/>
      <c r="G17" s="2" t="inlineStr">
        <is>
          <t>RCT Rate</t>
        </is>
      </c>
      <c r="H17" s="2" t="inlineStr">
        <is>
          <t>Count</t>
        </is>
      </c>
    </row>
    <row r="18">
      <c r="A18" s="2" t="inlineStr">
        <is>
          <t>Contractor</t>
        </is>
      </c>
      <c r="B18" s="2" t="inlineStr">
        <is>
          <t>Gross Value (€)</t>
        </is>
      </c>
      <c r="G18" s="29" t="inlineStr">
        <is>
          <t>0% (Verified)</t>
        </is>
      </c>
      <c r="H18" s="29" t="n">
        <v>2</v>
      </c>
    </row>
    <row r="19">
      <c r="A19" s="30" t="inlineStr">
        <is>
          <t>Aoife Murphy</t>
        </is>
      </c>
      <c r="B19" s="44" t="n">
        <v>12500</v>
      </c>
      <c r="G19" s="29" t="inlineStr">
        <is>
          <t>20% (Standard)</t>
        </is>
      </c>
      <c r="H19" s="29" t="n">
        <v>5</v>
      </c>
    </row>
    <row r="20">
      <c r="A20" s="32" t="inlineStr">
        <is>
          <t>Seán O'Connor</t>
        </is>
      </c>
      <c r="B20" s="45" t="n">
        <v>8750</v>
      </c>
      <c r="G20" s="29" t="inlineStr">
        <is>
          <t>35% (Unverified)</t>
        </is>
      </c>
      <c r="H20" s="29" t="n">
        <v>2</v>
      </c>
    </row>
    <row r="21">
      <c r="A21" s="30" t="inlineStr">
        <is>
          <t>Niamh Walsh</t>
        </is>
      </c>
      <c r="B21" s="44" t="n">
        <v>5400</v>
      </c>
    </row>
    <row r="22">
      <c r="A22" s="32" t="inlineStr">
        <is>
          <t>Cian Byrne</t>
        </is>
      </c>
      <c r="B22" s="45" t="n">
        <v>18750</v>
      </c>
    </row>
    <row r="23">
      <c r="A23" s="30" t="inlineStr">
        <is>
          <t>Saoirse Ryan</t>
        </is>
      </c>
      <c r="B23" s="44" t="n">
        <v>7200</v>
      </c>
    </row>
    <row r="24">
      <c r="A24" s="32" t="inlineStr">
        <is>
          <t>Conor Kelly</t>
        </is>
      </c>
      <c r="B24" s="45" t="n">
        <v>4800</v>
      </c>
    </row>
    <row r="25">
      <c r="A25" s="30" t="inlineStr">
        <is>
          <t>Ciara Healy</t>
        </is>
      </c>
      <c r="B25" s="44" t="n">
        <v>6300</v>
      </c>
    </row>
    <row r="26">
      <c r="A26" s="32" t="inlineStr">
        <is>
          <t>Oisín Nolan</t>
        </is>
      </c>
      <c r="B26" s="45" t="n">
        <v>15600</v>
      </c>
    </row>
    <row r="27">
      <c r="A27" s="30" t="inlineStr">
        <is>
          <t>Róisín Bennett</t>
        </is>
      </c>
      <c r="B27" s="44" t="n">
        <v>2400</v>
      </c>
    </row>
  </sheetData>
  <mergeCells count="5">
    <mergeCell ref="A1:H1"/>
    <mergeCell ref="A2:H2"/>
    <mergeCell ref="A3:B3"/>
    <mergeCell ref="D3:E3"/>
    <mergeCell ref="A17:B17"/>
  </mergeCells>
  <pageMargins left="0.75" right="0.75" top="1" bottom="1" header="0.5" footer="0.5"/>
  <drawing xmlns:r="http://schemas.openxmlformats.org/officeDocument/2006/relationships" r:id="rId1"/>
</worksheet>
</file>

<file path=xl/worksheets/sheet3.xml><?xml version="1.0" encoding="utf-8"?>
<worksheet xmlns="http://schemas.openxmlformats.org/spreadsheetml/2006/main">
  <sheetPr>
    <outlinePr summaryBelow="1" summaryRight="1"/>
    <pageSetUpPr/>
  </sheetPr>
  <dimension ref="A1:C21"/>
  <sheetViews>
    <sheetView workbookViewId="0">
      <selection activeCell="A1" sqref="A1"/>
    </sheetView>
  </sheetViews>
  <sheetFormatPr baseColWidth="8" defaultRowHeight="15"/>
  <cols>
    <col width="5" customWidth="1" min="1" max="1"/>
    <col width="28" customWidth="1" min="2" max="2"/>
    <col width="60" customWidth="1" min="3" max="3"/>
  </cols>
  <sheetData>
    <row r="1" ht="30" customHeight="1">
      <c r="A1" s="1" t="inlineStr">
        <is>
          <t>RCT Tracker — User Instructions &amp; Irish Tax Notes</t>
        </is>
      </c>
    </row>
    <row r="2" ht="20" customHeight="1">
      <c r="A2" s="34" t="inlineStr">
        <is>
          <t>OVERVIEW</t>
        </is>
      </c>
      <c r="B2" s="18" t="n"/>
      <c r="C2" s="19" t="n"/>
    </row>
    <row r="3" ht="30" customHeight="1">
      <c r="B3" s="35" t="inlineStr">
        <is>
          <t>What is RCT?</t>
        </is>
      </c>
      <c r="C3" s="36" t="inlineStr">
        <is>
          <t>Relevant Contracts Tax (RCT) is a withholding tax that applies in the Republic of Ireland to payments made by principal contractors to subcontractors in the construction, forestry, and meat-processing sectors. It is administered by Revenue through the Revenue Online Service (ROS).</t>
        </is>
      </c>
    </row>
    <row r="4" ht="30" customHeight="1">
      <c r="B4" s="35" t="inlineStr">
        <is>
          <t>Legal Basis</t>
        </is>
      </c>
      <c r="C4" s="36" t="inlineStr">
        <is>
          <t>RCT is governed by the Taxes Consolidation Act 1997, Part 18, Chapter 2, as amended. Principal contractors are obliged to notify Revenue of all relevant payments before making them.</t>
        </is>
      </c>
    </row>
    <row r="5" ht="20" customHeight="1">
      <c r="A5" s="34" t="inlineStr">
        <is>
          <t>HOW TO USE THIS TRACKER</t>
        </is>
      </c>
      <c r="B5" s="18" t="n"/>
      <c r="C5" s="19" t="n"/>
    </row>
    <row r="6" ht="30" customHeight="1">
      <c r="B6" s="35" t="inlineStr">
        <is>
          <t>Step 1 — Enter Contract Details</t>
        </is>
      </c>
      <c r="C6" s="36" t="inlineStr">
        <is>
          <t>On the 'RCT Register' sheet, enter a unique Contract ID, the subcontractor's full name, trading name, and their PPSN or Tax Reference Number. Ensure the PPSN is exactly 8 characters (7 digits + 1 or 2 letters) and the Tax Ref matches what Revenue holds on record.</t>
        </is>
      </c>
    </row>
    <row r="7" ht="30" customHeight="1">
      <c r="B7" s="35" t="inlineStr">
        <is>
          <t>Step 2 — Enter Invoice &amp; Payment Details</t>
        </is>
      </c>
      <c r="C7" s="36" t="inlineStr">
        <is>
          <t>Fill in the Invoice Number, Invoice Date, and Payment Date in DD/MM/YYYY format. Enter the Gross Contract Value (the full amount before any RCT deduction). Do NOT include VAT in the gross value.</t>
        </is>
      </c>
    </row>
    <row r="8" ht="70" customHeight="1">
      <c r="B8" s="35" t="inlineStr">
        <is>
          <t>Step 3 — Select the RCT Rate</t>
        </is>
      </c>
      <c r="C8" s="36" t="inlineStr">
        <is>
          <t>Enter the RCT Rate % in column K. Valid rates are:
  0%  — Subcontractor is fully verified (Revenue confirmation received).
  20% — Subcontractor is registered but not fully verified.
  35% — Subcontractor is not registered or unverified; highest rate applies.</t>
        </is>
      </c>
    </row>
    <row r="9" ht="85" customHeight="1">
      <c r="B9" s="35" t="inlineStr">
        <is>
          <t>Step 4 — VAT Rate</t>
        </is>
      </c>
      <c r="C9" s="36" t="inlineStr">
        <is>
          <t>Enter the applicable Irish VAT rate in column N:
  23%  — Standard rate (most goods/services).
  13.5% — Reduced rate (most construction services, e.g. building, repair).
  9%   — Second reduced rate (certain renovation/repair services).
  0%   — Labour-only contracts may be zero-rated.</t>
        </is>
      </c>
    </row>
    <row r="10" ht="30" customHeight="1">
      <c r="B10" s="35" t="inlineStr">
        <is>
          <t>Step 5 — ROS Submission</t>
        </is>
      </c>
      <c r="C10" s="36" t="inlineStr">
        <is>
          <t>Mark 'Submitted to ROS?' as 'Yes' once you have notified Revenue of the payment through ROS and received a Deduction Authorisation. Enter 'No' if the ROS notification is still outstanding. The Status column will automatically show 'Compliant' or 'Pending'.</t>
        </is>
      </c>
    </row>
    <row r="11" ht="30" customHeight="1">
      <c r="B11" s="35" t="inlineStr">
        <is>
          <t>Step 6 — Return Due Date</t>
        </is>
      </c>
      <c r="C11" s="36" t="inlineStr">
        <is>
          <t>The Return Due Date (column Q) is auto-calculated as one month after the Payment Date. Ensure RCT returns are submitted to Revenue by the 23rd of the following month (if filing online via ROS). Late returns may attract interest and penalties.</t>
        </is>
      </c>
    </row>
    <row r="12" ht="20" customHeight="1">
      <c r="A12" s="34" t="inlineStr">
        <is>
          <t>COLOUR KEY</t>
        </is>
      </c>
      <c r="B12" s="18" t="n"/>
      <c r="C12" s="19" t="n"/>
    </row>
    <row r="13" ht="30" customHeight="1">
      <c r="B13" s="35" t="inlineStr">
        <is>
          <t>Yellow Cells</t>
        </is>
      </c>
      <c r="C13" s="36" t="inlineStr">
        <is>
          <t>Pale yellow (#FFFBEB) cells are input/editable fields — enter your data here.</t>
        </is>
      </c>
    </row>
    <row r="14" ht="30" customHeight="1">
      <c r="B14" s="35" t="inlineStr">
        <is>
          <t>Green Cells / Values</t>
        </is>
      </c>
      <c r="C14" s="36" t="inlineStr">
        <is>
          <t>Green text or background indicates compliant status or positive totals.</t>
        </is>
      </c>
    </row>
    <row r="15" ht="30" customHeight="1">
      <c r="B15" s="35" t="inlineStr">
        <is>
          <t>Red Cells / Values</t>
        </is>
      </c>
      <c r="C15" s="36" t="inlineStr">
        <is>
          <t>Red text or background indicates pending, overdue, or alert conditions requiring attention.</t>
        </is>
      </c>
    </row>
    <row r="16" ht="20" customHeight="1">
      <c r="A16" s="34" t="inlineStr">
        <is>
          <t>IMPORTANT IRISH TAX NOTES</t>
        </is>
      </c>
      <c r="B16" s="18" t="n"/>
      <c r="C16" s="19" t="n"/>
    </row>
    <row r="17" ht="30" customHeight="1">
      <c r="B17" s="35" t="inlineStr">
        <is>
          <t>Revenue ROS Portal</t>
        </is>
      </c>
      <c r="C17" s="36" t="inlineStr">
        <is>
          <t>All RCT notifications and returns must be filed through ROS at www.ros.ie. Ensure your firm's digital certificate is current and that you have the correct tax agent or principal contractor access.</t>
        </is>
      </c>
    </row>
    <row r="18" ht="30" customHeight="1">
      <c r="B18" s="35" t="inlineStr">
        <is>
          <t>PPS Numbers / Tax Refs</t>
        </is>
      </c>
      <c r="C18" s="36" t="inlineStr">
        <is>
          <t>Always verify the subcontractor's PPSN or Tax Registration Number with Revenue before making a payment. Errors in tax references may result in the wrong RCT rate being applied.</t>
        </is>
      </c>
    </row>
    <row r="19" ht="30" customHeight="1">
      <c r="B19" s="35" t="inlineStr">
        <is>
          <t>Deduction Authorisations</t>
        </is>
      </c>
      <c r="C19" s="36" t="inlineStr">
        <is>
          <t>A Deduction Authorisation (DA) must be obtained from Revenue via ROS before each relevant payment. The DA specifies the exact RCT rate to apply. Keep all DAs on file for Revenue audit purposes.</t>
        </is>
      </c>
    </row>
    <row r="20" ht="30" customHeight="1">
      <c r="B20" s="35" t="inlineStr">
        <is>
          <t>Record Retention</t>
        </is>
      </c>
      <c r="C20" s="36" t="inlineStr">
        <is>
          <t>Under Irish tax law, retain all RCT records (contracts, invoices, DAs, payment records) for a minimum of 6 years after the end of the relevant tax year.</t>
        </is>
      </c>
    </row>
    <row r="21" ht="30" customHeight="1">
      <c r="B21" s="35" t="inlineStr">
        <is>
          <t>Disclaimer</t>
        </is>
      </c>
      <c r="C21" s="36" t="inlineStr">
        <is>
          <t>This tracker is a management aid only and does not constitute tax advice. Consult a qualified Irish tax adviser or accountant for advice specific to your circumstances.</t>
        </is>
      </c>
    </row>
  </sheetData>
  <mergeCells count="5">
    <mergeCell ref="A1:C1"/>
    <mergeCell ref="A2:C2"/>
    <mergeCell ref="A5:C5"/>
    <mergeCell ref="A12:C12"/>
    <mergeCell ref="A16:C16"/>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2026-06-19T01:14:13Z</dcterms:created>
  <dcterms:modified xmlns:dcterms="http://purl.org/dc/terms/" xmlns:xsi="http://www.w3.org/2001/XMLSchema-instance" xsi:type="dcterms:W3CDTF">2026-06-19T01:14:13Z</dcterms:modified>
</cp:coreProperties>
</file>