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ctions" sheetId="1" state="visible" r:id="rId1"/>
    <sheet xmlns:r="http://schemas.openxmlformats.org/officeDocument/2006/relationships" name="P&amp;L Summary" sheetId="2" state="visible" r:id="rId2"/>
    <sheet xmlns:r="http://schemas.openxmlformats.org/officeDocument/2006/relationships" name="Monthly Analysis" sheetId="3" state="visible" r:id="rId3"/>
    <sheet xmlns:r="http://schemas.openxmlformats.org/officeDocument/2006/relationships" name="Setup &amp; Instructions" sheetId="4" state="visible" r:id="rId4"/>
  </sheets>
  <definedNames>
    <definedName name="_xlnm._FilterDatabase" localSheetId="0" hidden="1">'Transactions'!$A$1:$M$111</definedName>
    <definedName name="_xlnm._FilterDatabase" localSheetId="2" hidden="1">'Monthly Analysis'!$A$5:$F$17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&quot;€&quot;#,##0.0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  <font>
      <name val="Aptos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F0FDFA"/>
      </patternFill>
    </fill>
    <fill>
      <patternFill patternType="solid">
        <fgColor rgb="0014B8A6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right" vertical="center"/>
    </xf>
    <xf numFmtId="0" fontId="3" fillId="6" borderId="0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6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right" vertical="center"/>
    </xf>
    <xf numFmtId="164" fontId="0" fillId="0" borderId="0" pivotButton="0" quotePrefix="0" xfId="0"/>
    <xf numFmtId="164" fontId="4" fillId="7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0" fontId="5" fillId="8" borderId="1" pivotButton="0" quotePrefix="0" xfId="0"/>
    <xf numFmtId="0" fontId="5" fillId="9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0" fillId="0" borderId="0" pivotButton="0" quotePrefix="0" xfId="0"/>
    <xf numFmtId="165" fontId="2" fillId="3" borderId="1" applyAlignment="1" pivotButton="0" quotePrefix="0" xfId="0">
      <alignment horizontal="right" vertical="center"/>
    </xf>
    <xf numFmtId="164" fontId="0" fillId="0" borderId="0" pivotButton="0" quotePrefix="0" xfId="0"/>
    <xf numFmtId="164" fontId="4" fillId="7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P&amp;L Overview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'P&amp;L Summary'!P12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'P&amp;L Summary'!$O$13:$O$16</f>
            </numRef>
          </cat>
          <val>
            <numRef>
              <f>'P&amp;L Summary'!$P$13:$P$16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Measure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(€)</a:t>
                </a:r>
              </a:p>
            </rich>
          </tx>
        </title>
        <numFmt formatCode="&quot;€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Operating Expenses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'P&amp;L Summary'!S12</f>
            </strRef>
          </tx>
          <spPr>
            <a:ln xmlns:a="http://schemas.openxmlformats.org/drawingml/2006/main">
              <a:prstDash val="solid"/>
            </a:ln>
          </spPr>
          <cat>
            <numRef>
              <f>'P&amp;L Summary'!$R$13:$R$19</f>
            </numRef>
          </cat>
          <val>
            <numRef>
              <f>'P&amp;L Summary'!$S$13:$S$19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and Operating Profit</a:t>
            </a:r>
          </a:p>
        </rich>
      </tx>
    </title>
    <plotArea>
      <lineChart>
        <grouping val="standard"/>
        <ser>
          <idx val="0"/>
          <order val="0"/>
          <tx>
            <strRef>
              <f>'Monthly Analysis'!B5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Analysis'!$A$6:$A$17</f>
            </numRef>
          </cat>
          <val>
            <numRef>
              <f>'Monthly Analysis'!$B$6:$B$17</f>
            </numRef>
          </val>
        </ser>
        <ser>
          <idx val="1"/>
          <order val="1"/>
          <tx>
            <strRef>
              <f>'Monthly Analysis'!E5</f>
            </strRef>
          </tx>
          <spPr>
            <a:ln xmlns:a="http://schemas.openxmlformats.org/drawingml/2006/main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Analysis'!$A$6:$A$17</f>
            </numRef>
          </cat>
          <val>
            <numRef>
              <f>'Monthly Analysis'!$E$6:$E$17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(€)</a:t>
                </a:r>
              </a:p>
            </rich>
          </tx>
        </title>
        <numFmt formatCode="&quot;€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6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22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ansactionsTable" displayName="TransactionsTable" ref="A1:M111" headerRowCount="1">
  <autoFilter ref="A1:M111"/>
  <tableColumns count="13">
    <tableColumn id="1" name="Transaction ID"/>
    <tableColumn id="2" name="Date"/>
    <tableColumn id="3" name="Description"/>
    <tableColumn id="4" name="Customer/Supplier"/>
    <tableColumn id="5" name="Town/City"/>
    <tableColumn id="6" name="Type"/>
    <tableColumn id="7" name="P&amp;L Category"/>
    <tableColumn id="8" name="VAT Rate"/>
    <tableColumn id="9" name="Net Amount (€)"/>
    <tableColumn id="10" name="VAT Amount (€)"/>
    <tableColumn id="11" name="Gross Amount (€)"/>
    <tableColumn id="12" name="Payment Status"/>
    <tableColumn id="13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34" customWidth="1" min="3" max="3"/>
    <col width="28" customWidth="1" min="4" max="4"/>
    <col width="16" customWidth="1" min="5" max="5"/>
    <col width="13" customWidth="1" min="6" max="6"/>
    <col width="28" customWidth="1" min="7" max="7"/>
    <col width="12" customWidth="1" min="8" max="8"/>
    <col width="16" customWidth="1" min="9" max="9"/>
    <col width="16" customWidth="1" min="10" max="10"/>
    <col width="17" customWidth="1" min="11" max="11"/>
    <col width="16" customWidth="1" min="12" max="12"/>
    <col width="35" customWidth="1" min="13" max="13"/>
  </cols>
  <sheetData>
    <row r="1">
      <c r="A1" s="1" t="inlineStr">
        <is>
          <t>Transaction ID</t>
        </is>
      </c>
      <c r="B1" s="1" t="inlineStr">
        <is>
          <t>Date</t>
        </is>
      </c>
      <c r="C1" s="1" t="inlineStr">
        <is>
          <t>Description</t>
        </is>
      </c>
      <c r="D1" s="1" t="inlineStr">
        <is>
          <t>Customer/Supplier</t>
        </is>
      </c>
      <c r="E1" s="1" t="inlineStr">
        <is>
          <t>Town/City</t>
        </is>
      </c>
      <c r="F1" s="1" t="inlineStr">
        <is>
          <t>Type</t>
        </is>
      </c>
      <c r="G1" s="1" t="inlineStr">
        <is>
          <t>P&amp;L Category</t>
        </is>
      </c>
      <c r="H1" s="1" t="inlineStr">
        <is>
          <t>VAT Rate</t>
        </is>
      </c>
      <c r="I1" s="1" t="inlineStr">
        <is>
          <t>Net Amount (€)</t>
        </is>
      </c>
      <c r="J1" s="1" t="inlineStr">
        <is>
          <t>VAT Amount (€)</t>
        </is>
      </c>
      <c r="K1" s="1" t="inlineStr">
        <is>
          <t>Gross Amount (€)</t>
        </is>
      </c>
      <c r="L1" s="1" t="inlineStr">
        <is>
          <t>Payment Status</t>
        </is>
      </c>
      <c r="M1" s="1" t="inlineStr">
        <is>
          <t>Notes</t>
        </is>
      </c>
    </row>
    <row r="2">
      <c r="A2" s="2" t="inlineStr">
        <is>
          <t>TXN-2026-001</t>
        </is>
      </c>
      <c r="B2" s="32" t="n">
        <v>46034</v>
      </c>
      <c r="C2" s="2" t="inlineStr">
        <is>
          <t>Sales invoice - strategy consulting</t>
        </is>
      </c>
      <c r="D2" s="2" t="inlineStr">
        <is>
          <t>Aoife Byrne</t>
        </is>
      </c>
      <c r="E2" s="2" t="inlineStr">
        <is>
          <t>Dublin</t>
        </is>
      </c>
      <c r="F2" s="4" t="inlineStr">
        <is>
          <t>Income</t>
        </is>
      </c>
      <c r="G2" s="2" t="inlineStr">
        <is>
          <t>Sales income</t>
        </is>
      </c>
      <c r="H2" s="33">
        <f>IF($G2="","",IFERROR(VLOOKUP($G2,'Setup &amp; Instructions'!$A$5:$B$16,2,FALSE),""))</f>
        <v/>
      </c>
      <c r="I2" s="34" t="n">
        <v>2400</v>
      </c>
      <c r="J2" s="35">
        <f>IF(OR($I2="",$H2=""),"",$I2*$H2)</f>
        <v/>
      </c>
      <c r="K2" s="35">
        <f>IF(OR($I2="",$J2=""),"",$I2+$J2)</f>
        <v/>
      </c>
      <c r="L2" s="4" t="inlineStr">
        <is>
          <t>Paid</t>
        </is>
      </c>
      <c r="M2" s="2" t="inlineStr">
        <is>
          <t>January consulting engagement</t>
        </is>
      </c>
    </row>
    <row r="3">
      <c r="A3" s="2" t="inlineStr">
        <is>
          <t>TXN-2026-002</t>
        </is>
      </c>
      <c r="B3" s="32" t="n">
        <v>46071</v>
      </c>
      <c r="C3" s="2" t="inlineStr">
        <is>
          <t>Sales invoice - professional services</t>
        </is>
      </c>
      <c r="D3" s="2" t="inlineStr">
        <is>
          <t>Seán Murphy</t>
        </is>
      </c>
      <c r="E3" s="2" t="inlineStr">
        <is>
          <t>Cork</t>
        </is>
      </c>
      <c r="F3" s="4" t="inlineStr">
        <is>
          <t>Income</t>
        </is>
      </c>
      <c r="G3" s="2" t="inlineStr">
        <is>
          <t>Professional services</t>
        </is>
      </c>
      <c r="H3" s="36">
        <f>IF($G3="","",IFERROR(VLOOKUP($G3,'Setup &amp; Instructions'!$A$5:$B$16,2,FALSE),""))</f>
        <v/>
      </c>
      <c r="I3" s="34" t="n">
        <v>1850</v>
      </c>
      <c r="J3" s="37">
        <f>IF(OR($I3="",$H3=""),"",$I3*$H3)</f>
        <v/>
      </c>
      <c r="K3" s="37">
        <f>IF(OR($I3="",$J3=""),"",$I3+$J3)</f>
        <v/>
      </c>
      <c r="L3" s="4" t="inlineStr">
        <is>
          <t>Paid</t>
        </is>
      </c>
      <c r="M3" s="2" t="inlineStr">
        <is>
          <t>Business process review</t>
        </is>
      </c>
    </row>
    <row r="4">
      <c r="A4" s="2" t="inlineStr">
        <is>
          <t>TXN-2026-003</t>
        </is>
      </c>
      <c r="B4" s="32" t="n">
        <v>46105</v>
      </c>
      <c r="C4" s="2" t="inlineStr">
        <is>
          <t>Sales invoice - training workshop</t>
        </is>
      </c>
      <c r="D4" s="2" t="inlineStr">
        <is>
          <t>Niamh O’Brien</t>
        </is>
      </c>
      <c r="E4" s="2" t="inlineStr">
        <is>
          <t>Galway</t>
        </is>
      </c>
      <c r="F4" s="4" t="inlineStr">
        <is>
          <t>Income</t>
        </is>
      </c>
      <c r="G4" s="2" t="inlineStr">
        <is>
          <t>Training income</t>
        </is>
      </c>
      <c r="H4" s="33">
        <f>IF($G4="","",IFERROR(VLOOKUP($G4,'Setup &amp; Instructions'!$A$5:$B$16,2,FALSE),""))</f>
        <v/>
      </c>
      <c r="I4" s="34" t="n">
        <v>1350</v>
      </c>
      <c r="J4" s="35">
        <f>IF(OR($I4="",$H4=""),"",$I4*$H4)</f>
        <v/>
      </c>
      <c r="K4" s="35">
        <f>IF(OR($I4="",$J4=""),"",$I4+$J4)</f>
        <v/>
      </c>
      <c r="L4" s="4" t="inlineStr">
        <is>
          <t>Paid</t>
        </is>
      </c>
      <c r="M4" s="2" t="inlineStr">
        <is>
          <t>Leadership training workshop</t>
        </is>
      </c>
    </row>
    <row r="5">
      <c r="A5" s="2" t="inlineStr">
        <is>
          <t>TXN-2026-004</t>
        </is>
      </c>
      <c r="B5" s="32" t="n">
        <v>46113</v>
      </c>
      <c r="C5" s="2" t="inlineStr">
        <is>
          <t>Office rent payment</t>
        </is>
      </c>
      <c r="D5" s="2" t="inlineStr">
        <is>
          <t>Dublin City Property Limited</t>
        </is>
      </c>
      <c r="E5" s="2" t="inlineStr">
        <is>
          <t>Dublin</t>
        </is>
      </c>
      <c r="F5" s="4" t="inlineStr">
        <is>
          <t>Expense</t>
        </is>
      </c>
      <c r="G5" s="2" t="inlineStr">
        <is>
          <t>Premises</t>
        </is>
      </c>
      <c r="H5" s="36">
        <f>IF($G5="","",IFERROR(VLOOKUP($G5,'Setup &amp; Instructions'!$A$5:$B$16,2,FALSE),""))</f>
        <v/>
      </c>
      <c r="I5" s="34" t="n">
        <v>1600</v>
      </c>
      <c r="J5" s="37">
        <f>IF(OR($I5="",$H5=""),"",$I5*$H5)</f>
        <v/>
      </c>
      <c r="K5" s="37">
        <f>IF(OR($I5="",$J5=""),"",$I5+$J5)</f>
        <v/>
      </c>
      <c r="L5" s="4" t="inlineStr">
        <is>
          <t>Paid</t>
        </is>
      </c>
      <c r="M5" s="2" t="inlineStr">
        <is>
          <t>Monthly office rent</t>
        </is>
      </c>
    </row>
    <row r="6">
      <c r="A6" s="2" t="inlineStr">
        <is>
          <t>TXN-2026-005</t>
        </is>
      </c>
      <c r="B6" s="32" t="n">
        <v>46148</v>
      </c>
      <c r="C6" s="2" t="inlineStr">
        <is>
          <t>Software subscription</t>
        </is>
      </c>
      <c r="D6" s="2" t="inlineStr">
        <is>
          <t>Emerald Cloud Software Limited</t>
        </is>
      </c>
      <c r="E6" s="2" t="inlineStr">
        <is>
          <t>Dublin</t>
        </is>
      </c>
      <c r="F6" s="4" t="inlineStr">
        <is>
          <t>Expense</t>
        </is>
      </c>
      <c r="G6" s="2" t="inlineStr">
        <is>
          <t>Software and subscriptions</t>
        </is>
      </c>
      <c r="H6" s="33">
        <f>IF($G6="","",IFERROR(VLOOKUP($G6,'Setup &amp; Instructions'!$A$5:$B$16,2,FALSE),""))</f>
        <v/>
      </c>
      <c r="I6" s="34" t="n">
        <v>420</v>
      </c>
      <c r="J6" s="35">
        <f>IF(OR($I6="",$H6=""),"",$I6*$H6)</f>
        <v/>
      </c>
      <c r="K6" s="35">
        <f>IF(OR($I6="",$J6=""),"",$I6+$J6)</f>
        <v/>
      </c>
      <c r="L6" s="4" t="inlineStr">
        <is>
          <t>Paid</t>
        </is>
      </c>
      <c r="M6" s="2" t="inlineStr">
        <is>
          <t>Annual accounting software subscription</t>
        </is>
      </c>
    </row>
    <row r="7">
      <c r="A7" s="2" t="inlineStr">
        <is>
          <t>TXN-2026-006</t>
        </is>
      </c>
      <c r="B7" s="32" t="n">
        <v>46188</v>
      </c>
      <c r="C7" s="2" t="inlineStr">
        <is>
          <t>Insurance premium</t>
        </is>
      </c>
      <c r="D7" s="2" t="inlineStr">
        <is>
          <t>Shannon Insurance Services</t>
        </is>
      </c>
      <c r="E7" s="2" t="inlineStr">
        <is>
          <t>Limerick</t>
        </is>
      </c>
      <c r="F7" s="4" t="inlineStr">
        <is>
          <t>Expense</t>
        </is>
      </c>
      <c r="G7" s="2" t="inlineStr">
        <is>
          <t>Insurance</t>
        </is>
      </c>
      <c r="H7" s="36">
        <f>IF($G7="","",IFERROR(VLOOKUP($G7,'Setup &amp; Instructions'!$A$5:$B$16,2,FALSE),""))</f>
        <v/>
      </c>
      <c r="I7" s="34" t="n">
        <v>780</v>
      </c>
      <c r="J7" s="37">
        <f>IF(OR($I7="",$H7=""),"",$I7*$H7)</f>
        <v/>
      </c>
      <c r="K7" s="37">
        <f>IF(OR($I7="",$J7=""),"",$I7+$J7)</f>
        <v/>
      </c>
      <c r="L7" s="4" t="inlineStr">
        <is>
          <t>Paid</t>
        </is>
      </c>
      <c r="M7" s="2" t="inlineStr">
        <is>
          <t>Professional indemnity insurance</t>
        </is>
      </c>
    </row>
    <row r="8">
      <c r="A8" s="2" t="inlineStr">
        <is>
          <t>TXN-2026-007</t>
        </is>
      </c>
      <c r="B8" s="32" t="n">
        <v>46212</v>
      </c>
      <c r="C8" s="2" t="inlineStr">
        <is>
          <t>Travel expense for client visit</t>
        </is>
      </c>
      <c r="D8" s="2" t="inlineStr">
        <is>
          <t>Cian Walsh</t>
        </is>
      </c>
      <c r="E8" s="2" t="inlineStr">
        <is>
          <t>Waterford</t>
        </is>
      </c>
      <c r="F8" s="4" t="inlineStr">
        <is>
          <t>Expense</t>
        </is>
      </c>
      <c r="G8" s="2" t="inlineStr">
        <is>
          <t>Travel</t>
        </is>
      </c>
      <c r="H8" s="33">
        <f>IF($G8="","",IFERROR(VLOOKUP($G8,'Setup &amp; Instructions'!$A$5:$B$16,2,FALSE),""))</f>
        <v/>
      </c>
      <c r="I8" s="34" t="n">
        <v>265</v>
      </c>
      <c r="J8" s="35">
        <f>IF(OR($I8="",$H8=""),"",$I8*$H8)</f>
        <v/>
      </c>
      <c r="K8" s="35">
        <f>IF(OR($I8="",$J8=""),"",$I8+$J8)</f>
        <v/>
      </c>
      <c r="L8" s="4" t="inlineStr">
        <is>
          <t>Paid</t>
        </is>
      </c>
      <c r="M8" s="2" t="inlineStr">
        <is>
          <t>Travel to client meeting</t>
        </is>
      </c>
    </row>
    <row r="9">
      <c r="A9" s="2" t="inlineStr">
        <is>
          <t>TXN-2026-008</t>
        </is>
      </c>
      <c r="B9" s="32" t="n">
        <v>46251</v>
      </c>
      <c r="C9" s="2" t="inlineStr">
        <is>
          <t>Advertising campaign management</t>
        </is>
      </c>
      <c r="D9" s="2" t="inlineStr">
        <is>
          <t>Saoirse Kelly Marketing</t>
        </is>
      </c>
      <c r="E9" s="2" t="inlineStr">
        <is>
          <t>Kilkenny</t>
        </is>
      </c>
      <c r="F9" s="4" t="inlineStr">
        <is>
          <t>Expense</t>
        </is>
      </c>
      <c r="G9" s="2" t="inlineStr">
        <is>
          <t>Marketing</t>
        </is>
      </c>
      <c r="H9" s="36">
        <f>IF($G9="","",IFERROR(VLOOKUP($G9,'Setup &amp; Instructions'!$A$5:$B$16,2,FALSE),""))</f>
        <v/>
      </c>
      <c r="I9" s="34" t="n">
        <v>950</v>
      </c>
      <c r="J9" s="37">
        <f>IF(OR($I9="",$H9=""),"",$I9*$H9)</f>
        <v/>
      </c>
      <c r="K9" s="37">
        <f>IF(OR($I9="",$J9=""),"",$I9+$J9)</f>
        <v/>
      </c>
      <c r="L9" s="4" t="inlineStr">
        <is>
          <t>Unpaid</t>
        </is>
      </c>
      <c r="M9" s="2" t="inlineStr">
        <is>
          <t>Digital advertising campaign</t>
        </is>
      </c>
    </row>
    <row r="10">
      <c r="A10" s="2" t="inlineStr">
        <is>
          <t>TXN-2026-009</t>
        </is>
      </c>
      <c r="B10" s="32" t="n">
        <v>46273</v>
      </c>
      <c r="C10" s="2" t="inlineStr">
        <is>
          <t>Stationery purchase</t>
        </is>
      </c>
      <c r="D10" s="2" t="inlineStr">
        <is>
          <t>Conor Ryan Office Supplies</t>
        </is>
      </c>
      <c r="E10" s="2" t="inlineStr">
        <is>
          <t>Sligo</t>
        </is>
      </c>
      <c r="F10" s="4" t="inlineStr">
        <is>
          <t>Expense</t>
        </is>
      </c>
      <c r="G10" s="2" t="inlineStr">
        <is>
          <t>Office expenses</t>
        </is>
      </c>
      <c r="H10" s="33">
        <f>IF($G10="","",IFERROR(VLOOKUP($G10,'Setup &amp; Instructions'!$A$5:$B$16,2,FALSE),""))</f>
        <v/>
      </c>
      <c r="I10" s="34" t="n">
        <v>180</v>
      </c>
      <c r="J10" s="35">
        <f>IF(OR($I10="",$H10=""),"",$I10*$H10)</f>
        <v/>
      </c>
      <c r="K10" s="35">
        <f>IF(OR($I10="",$J10=""),"",$I10+$J10)</f>
        <v/>
      </c>
      <c r="L10" s="4" t="inlineStr">
        <is>
          <t>Paid</t>
        </is>
      </c>
      <c r="M10" s="2" t="inlineStr">
        <is>
          <t>Printer paper and stationery</t>
        </is>
      </c>
    </row>
    <row r="11">
      <c r="A11" s="2" t="inlineStr">
        <is>
          <t>TXN-2026-010</t>
        </is>
      </c>
      <c r="B11" s="32" t="n">
        <v>46316</v>
      </c>
      <c r="C11" s="2" t="inlineStr">
        <is>
          <t>Business bank charges</t>
        </is>
      </c>
      <c r="D11" s="2" t="inlineStr">
        <is>
          <t>AIB Business Banking</t>
        </is>
      </c>
      <c r="E11" s="2" t="inlineStr">
        <is>
          <t>Dublin</t>
        </is>
      </c>
      <c r="F11" s="4" t="inlineStr">
        <is>
          <t>Expense</t>
        </is>
      </c>
      <c r="G11" s="2" t="inlineStr">
        <is>
          <t>Bank charges</t>
        </is>
      </c>
      <c r="H11" s="36">
        <f>IF($G11="","",IFERROR(VLOOKUP($G11,'Setup &amp; Instructions'!$A$5:$B$16,2,FALSE),""))</f>
        <v/>
      </c>
      <c r="I11" s="34" t="n">
        <v>52</v>
      </c>
      <c r="J11" s="37">
        <f>IF(OR($I11="",$H11=""),"",$I11*$H11)</f>
        <v/>
      </c>
      <c r="K11" s="37">
        <f>IF(OR($I11="",$J11=""),"",$I11+$J11)</f>
        <v/>
      </c>
      <c r="L11" s="4" t="inlineStr">
        <is>
          <t>Paid</t>
        </is>
      </c>
      <c r="M11" s="2" t="inlineStr">
        <is>
          <t>Monthly account charges</t>
        </is>
      </c>
    </row>
    <row r="12">
      <c r="A12" s="2" t="n"/>
      <c r="B12" s="32" t="n"/>
      <c r="C12" s="2" t="n"/>
      <c r="D12" s="2" t="n"/>
      <c r="E12" s="2" t="n"/>
      <c r="F12" s="4" t="n"/>
      <c r="G12" s="2" t="n"/>
      <c r="H12" s="33">
        <f>IF($G12="","",IFERROR(VLOOKUP($G12,'Setup &amp; Instructions'!$A$5:$B$16,2,FALSE),""))</f>
        <v/>
      </c>
      <c r="I12" s="34" t="n"/>
      <c r="J12" s="35">
        <f>IF(OR($I12="",$H12=""),"",$I12*$H12)</f>
        <v/>
      </c>
      <c r="K12" s="35">
        <f>IF(OR($I12="",$J12=""),"",$I12+$J12)</f>
        <v/>
      </c>
      <c r="L12" s="4" t="n"/>
      <c r="M12" s="2" t="n"/>
    </row>
    <row r="13">
      <c r="A13" s="2" t="n"/>
      <c r="B13" s="32" t="n"/>
      <c r="C13" s="2" t="n"/>
      <c r="D13" s="2" t="n"/>
      <c r="E13" s="2" t="n"/>
      <c r="F13" s="4" t="n"/>
      <c r="G13" s="2" t="n"/>
      <c r="H13" s="36">
        <f>IF($G13="","",IFERROR(VLOOKUP($G13,'Setup &amp; Instructions'!$A$5:$B$16,2,FALSE),""))</f>
        <v/>
      </c>
      <c r="I13" s="34" t="n"/>
      <c r="J13" s="37">
        <f>IF(OR($I13="",$H13=""),"",$I13*$H13)</f>
        <v/>
      </c>
      <c r="K13" s="37">
        <f>IF(OR($I13="",$J13=""),"",$I13+$J13)</f>
        <v/>
      </c>
      <c r="L13" s="4" t="n"/>
      <c r="M13" s="2" t="n"/>
    </row>
    <row r="14">
      <c r="A14" s="2" t="n"/>
      <c r="B14" s="32" t="n"/>
      <c r="C14" s="2" t="n"/>
      <c r="D14" s="2" t="n"/>
      <c r="E14" s="2" t="n"/>
      <c r="F14" s="4" t="n"/>
      <c r="G14" s="2" t="n"/>
      <c r="H14" s="33">
        <f>IF($G14="","",IFERROR(VLOOKUP($G14,'Setup &amp; Instructions'!$A$5:$B$16,2,FALSE),""))</f>
        <v/>
      </c>
      <c r="I14" s="34" t="n"/>
      <c r="J14" s="35">
        <f>IF(OR($I14="",$H14=""),"",$I14*$H14)</f>
        <v/>
      </c>
      <c r="K14" s="35">
        <f>IF(OR($I14="",$J14=""),"",$I14+$J14)</f>
        <v/>
      </c>
      <c r="L14" s="4" t="n"/>
      <c r="M14" s="2" t="n"/>
    </row>
    <row r="15">
      <c r="A15" s="2" t="n"/>
      <c r="B15" s="32" t="n"/>
      <c r="C15" s="2" t="n"/>
      <c r="D15" s="2" t="n"/>
      <c r="E15" s="2" t="n"/>
      <c r="F15" s="4" t="n"/>
      <c r="G15" s="2" t="n"/>
      <c r="H15" s="36">
        <f>IF($G15="","",IFERROR(VLOOKUP($G15,'Setup &amp; Instructions'!$A$5:$B$16,2,FALSE),""))</f>
        <v/>
      </c>
      <c r="I15" s="34" t="n"/>
      <c r="J15" s="37">
        <f>IF(OR($I15="",$H15=""),"",$I15*$H15)</f>
        <v/>
      </c>
      <c r="K15" s="37">
        <f>IF(OR($I15="",$J15=""),"",$I15+$J15)</f>
        <v/>
      </c>
      <c r="L15" s="4" t="n"/>
      <c r="M15" s="2" t="n"/>
    </row>
    <row r="16">
      <c r="A16" s="2" t="n"/>
      <c r="B16" s="32" t="n"/>
      <c r="C16" s="2" t="n"/>
      <c r="D16" s="2" t="n"/>
      <c r="E16" s="2" t="n"/>
      <c r="F16" s="4" t="n"/>
      <c r="G16" s="2" t="n"/>
      <c r="H16" s="33">
        <f>IF($G16="","",IFERROR(VLOOKUP($G16,'Setup &amp; Instructions'!$A$5:$B$16,2,FALSE),""))</f>
        <v/>
      </c>
      <c r="I16" s="34" t="n"/>
      <c r="J16" s="35">
        <f>IF(OR($I16="",$H16=""),"",$I16*$H16)</f>
        <v/>
      </c>
      <c r="K16" s="35">
        <f>IF(OR($I16="",$J16=""),"",$I16+$J16)</f>
        <v/>
      </c>
      <c r="L16" s="4" t="n"/>
      <c r="M16" s="2" t="n"/>
    </row>
    <row r="17">
      <c r="A17" s="2" t="n"/>
      <c r="B17" s="32" t="n"/>
      <c r="C17" s="2" t="n"/>
      <c r="D17" s="2" t="n"/>
      <c r="E17" s="2" t="n"/>
      <c r="F17" s="4" t="n"/>
      <c r="G17" s="2" t="n"/>
      <c r="H17" s="36">
        <f>IF($G17="","",IFERROR(VLOOKUP($G17,'Setup &amp; Instructions'!$A$5:$B$16,2,FALSE),""))</f>
        <v/>
      </c>
      <c r="I17" s="34" t="n"/>
      <c r="J17" s="37">
        <f>IF(OR($I17="",$H17=""),"",$I17*$H17)</f>
        <v/>
      </c>
      <c r="K17" s="37">
        <f>IF(OR($I17="",$J17=""),"",$I17+$J17)</f>
        <v/>
      </c>
      <c r="L17" s="4" t="n"/>
      <c r="M17" s="2" t="n"/>
    </row>
    <row r="18">
      <c r="A18" s="2" t="n"/>
      <c r="B18" s="32" t="n"/>
      <c r="C18" s="2" t="n"/>
      <c r="D18" s="2" t="n"/>
      <c r="E18" s="2" t="n"/>
      <c r="F18" s="4" t="n"/>
      <c r="G18" s="2" t="n"/>
      <c r="H18" s="33">
        <f>IF($G18="","",IFERROR(VLOOKUP($G18,'Setup &amp; Instructions'!$A$5:$B$16,2,FALSE),""))</f>
        <v/>
      </c>
      <c r="I18" s="34" t="n"/>
      <c r="J18" s="35">
        <f>IF(OR($I18="",$H18=""),"",$I18*$H18)</f>
        <v/>
      </c>
      <c r="K18" s="35">
        <f>IF(OR($I18="",$J18=""),"",$I18+$J18)</f>
        <v/>
      </c>
      <c r="L18" s="4" t="n"/>
      <c r="M18" s="2" t="n"/>
    </row>
    <row r="19">
      <c r="A19" s="2" t="n"/>
      <c r="B19" s="32" t="n"/>
      <c r="C19" s="2" t="n"/>
      <c r="D19" s="2" t="n"/>
      <c r="E19" s="2" t="n"/>
      <c r="F19" s="4" t="n"/>
      <c r="G19" s="2" t="n"/>
      <c r="H19" s="36">
        <f>IF($G19="","",IFERROR(VLOOKUP($G19,'Setup &amp; Instructions'!$A$5:$B$16,2,FALSE),""))</f>
        <v/>
      </c>
      <c r="I19" s="34" t="n"/>
      <c r="J19" s="37">
        <f>IF(OR($I19="",$H19=""),"",$I19*$H19)</f>
        <v/>
      </c>
      <c r="K19" s="37">
        <f>IF(OR($I19="",$J19=""),"",$I19+$J19)</f>
        <v/>
      </c>
      <c r="L19" s="4" t="n"/>
      <c r="M19" s="2" t="n"/>
    </row>
    <row r="20">
      <c r="A20" s="2" t="n"/>
      <c r="B20" s="32" t="n"/>
      <c r="C20" s="2" t="n"/>
      <c r="D20" s="2" t="n"/>
      <c r="E20" s="2" t="n"/>
      <c r="F20" s="4" t="n"/>
      <c r="G20" s="2" t="n"/>
      <c r="H20" s="33">
        <f>IF($G20="","",IFERROR(VLOOKUP($G20,'Setup &amp; Instructions'!$A$5:$B$16,2,FALSE),""))</f>
        <v/>
      </c>
      <c r="I20" s="34" t="n"/>
      <c r="J20" s="35">
        <f>IF(OR($I20="",$H20=""),"",$I20*$H20)</f>
        <v/>
      </c>
      <c r="K20" s="35">
        <f>IF(OR($I20="",$J20=""),"",$I20+$J20)</f>
        <v/>
      </c>
      <c r="L20" s="4" t="n"/>
      <c r="M20" s="2" t="n"/>
    </row>
    <row r="21">
      <c r="A21" s="2" t="n"/>
      <c r="B21" s="32" t="n"/>
      <c r="C21" s="2" t="n"/>
      <c r="D21" s="2" t="n"/>
      <c r="E21" s="2" t="n"/>
      <c r="F21" s="4" t="n"/>
      <c r="G21" s="2" t="n"/>
      <c r="H21" s="36">
        <f>IF($G21="","",IFERROR(VLOOKUP($G21,'Setup &amp; Instructions'!$A$5:$B$16,2,FALSE),""))</f>
        <v/>
      </c>
      <c r="I21" s="34" t="n"/>
      <c r="J21" s="37">
        <f>IF(OR($I21="",$H21=""),"",$I21*$H21)</f>
        <v/>
      </c>
      <c r="K21" s="37">
        <f>IF(OR($I21="",$J21=""),"",$I21+$J21)</f>
        <v/>
      </c>
      <c r="L21" s="4" t="n"/>
      <c r="M21" s="2" t="n"/>
    </row>
    <row r="22">
      <c r="A22" s="2" t="n"/>
      <c r="B22" s="32" t="n"/>
      <c r="C22" s="2" t="n"/>
      <c r="D22" s="2" t="n"/>
      <c r="E22" s="2" t="n"/>
      <c r="F22" s="4" t="n"/>
      <c r="G22" s="2" t="n"/>
      <c r="H22" s="33">
        <f>IF($G22="","",IFERROR(VLOOKUP($G22,'Setup &amp; Instructions'!$A$5:$B$16,2,FALSE),""))</f>
        <v/>
      </c>
      <c r="I22" s="34" t="n"/>
      <c r="J22" s="35">
        <f>IF(OR($I22="",$H22=""),"",$I22*$H22)</f>
        <v/>
      </c>
      <c r="K22" s="35">
        <f>IF(OR($I22="",$J22=""),"",$I22+$J22)</f>
        <v/>
      </c>
      <c r="L22" s="4" t="n"/>
      <c r="M22" s="2" t="n"/>
    </row>
    <row r="23">
      <c r="A23" s="2" t="n"/>
      <c r="B23" s="32" t="n"/>
      <c r="C23" s="2" t="n"/>
      <c r="D23" s="2" t="n"/>
      <c r="E23" s="2" t="n"/>
      <c r="F23" s="4" t="n"/>
      <c r="G23" s="2" t="n"/>
      <c r="H23" s="36">
        <f>IF($G23="","",IFERROR(VLOOKUP($G23,'Setup &amp; Instructions'!$A$5:$B$16,2,FALSE),""))</f>
        <v/>
      </c>
      <c r="I23" s="34" t="n"/>
      <c r="J23" s="37">
        <f>IF(OR($I23="",$H23=""),"",$I23*$H23)</f>
        <v/>
      </c>
      <c r="K23" s="37">
        <f>IF(OR($I23="",$J23=""),"",$I23+$J23)</f>
        <v/>
      </c>
      <c r="L23" s="4" t="n"/>
      <c r="M23" s="2" t="n"/>
    </row>
    <row r="24">
      <c r="A24" s="2" t="n"/>
      <c r="B24" s="32" t="n"/>
      <c r="C24" s="2" t="n"/>
      <c r="D24" s="2" t="n"/>
      <c r="E24" s="2" t="n"/>
      <c r="F24" s="4" t="n"/>
      <c r="G24" s="2" t="n"/>
      <c r="H24" s="33">
        <f>IF($G24="","",IFERROR(VLOOKUP($G24,'Setup &amp; Instructions'!$A$5:$B$16,2,FALSE),""))</f>
        <v/>
      </c>
      <c r="I24" s="34" t="n"/>
      <c r="J24" s="35">
        <f>IF(OR($I24="",$H24=""),"",$I24*$H24)</f>
        <v/>
      </c>
      <c r="K24" s="35">
        <f>IF(OR($I24="",$J24=""),"",$I24+$J24)</f>
        <v/>
      </c>
      <c r="L24" s="4" t="n"/>
      <c r="M24" s="2" t="n"/>
    </row>
    <row r="25">
      <c r="A25" s="2" t="n"/>
      <c r="B25" s="32" t="n"/>
      <c r="C25" s="2" t="n"/>
      <c r="D25" s="2" t="n"/>
      <c r="E25" s="2" t="n"/>
      <c r="F25" s="4" t="n"/>
      <c r="G25" s="2" t="n"/>
      <c r="H25" s="36">
        <f>IF($G25="","",IFERROR(VLOOKUP($G25,'Setup &amp; Instructions'!$A$5:$B$16,2,FALSE),""))</f>
        <v/>
      </c>
      <c r="I25" s="34" t="n"/>
      <c r="J25" s="37">
        <f>IF(OR($I25="",$H25=""),"",$I25*$H25)</f>
        <v/>
      </c>
      <c r="K25" s="37">
        <f>IF(OR($I25="",$J25=""),"",$I25+$J25)</f>
        <v/>
      </c>
      <c r="L25" s="4" t="n"/>
      <c r="M25" s="2" t="n"/>
    </row>
    <row r="26">
      <c r="A26" s="2" t="n"/>
      <c r="B26" s="32" t="n"/>
      <c r="C26" s="2" t="n"/>
      <c r="D26" s="2" t="n"/>
      <c r="E26" s="2" t="n"/>
      <c r="F26" s="4" t="n"/>
      <c r="G26" s="2" t="n"/>
      <c r="H26" s="33">
        <f>IF($G26="","",IFERROR(VLOOKUP($G26,'Setup &amp; Instructions'!$A$5:$B$16,2,FALSE),""))</f>
        <v/>
      </c>
      <c r="I26" s="34" t="n"/>
      <c r="J26" s="35">
        <f>IF(OR($I26="",$H26=""),"",$I26*$H26)</f>
        <v/>
      </c>
      <c r="K26" s="35">
        <f>IF(OR($I26="",$J26=""),"",$I26+$J26)</f>
        <v/>
      </c>
      <c r="L26" s="4" t="n"/>
      <c r="M26" s="2" t="n"/>
    </row>
    <row r="27">
      <c r="A27" s="2" t="n"/>
      <c r="B27" s="32" t="n"/>
      <c r="C27" s="2" t="n"/>
      <c r="D27" s="2" t="n"/>
      <c r="E27" s="2" t="n"/>
      <c r="F27" s="4" t="n"/>
      <c r="G27" s="2" t="n"/>
      <c r="H27" s="36">
        <f>IF($G27="","",IFERROR(VLOOKUP($G27,'Setup &amp; Instructions'!$A$5:$B$16,2,FALSE),""))</f>
        <v/>
      </c>
      <c r="I27" s="34" t="n"/>
      <c r="J27" s="37">
        <f>IF(OR($I27="",$H27=""),"",$I27*$H27)</f>
        <v/>
      </c>
      <c r="K27" s="37">
        <f>IF(OR($I27="",$J27=""),"",$I27+$J27)</f>
        <v/>
      </c>
      <c r="L27" s="4" t="n"/>
      <c r="M27" s="2" t="n"/>
    </row>
    <row r="28">
      <c r="A28" s="2" t="n"/>
      <c r="B28" s="32" t="n"/>
      <c r="C28" s="2" t="n"/>
      <c r="D28" s="2" t="n"/>
      <c r="E28" s="2" t="n"/>
      <c r="F28" s="4" t="n"/>
      <c r="G28" s="2" t="n"/>
      <c r="H28" s="33">
        <f>IF($G28="","",IFERROR(VLOOKUP($G28,'Setup &amp; Instructions'!$A$5:$B$16,2,FALSE),""))</f>
        <v/>
      </c>
      <c r="I28" s="34" t="n"/>
      <c r="J28" s="35">
        <f>IF(OR($I28="",$H28=""),"",$I28*$H28)</f>
        <v/>
      </c>
      <c r="K28" s="35">
        <f>IF(OR($I28="",$J28=""),"",$I28+$J28)</f>
        <v/>
      </c>
      <c r="L28" s="4" t="n"/>
      <c r="M28" s="2" t="n"/>
    </row>
    <row r="29">
      <c r="A29" s="2" t="n"/>
      <c r="B29" s="32" t="n"/>
      <c r="C29" s="2" t="n"/>
      <c r="D29" s="2" t="n"/>
      <c r="E29" s="2" t="n"/>
      <c r="F29" s="4" t="n"/>
      <c r="G29" s="2" t="n"/>
      <c r="H29" s="36">
        <f>IF($G29="","",IFERROR(VLOOKUP($G29,'Setup &amp; Instructions'!$A$5:$B$16,2,FALSE),""))</f>
        <v/>
      </c>
      <c r="I29" s="34" t="n"/>
      <c r="J29" s="37">
        <f>IF(OR($I29="",$H29=""),"",$I29*$H29)</f>
        <v/>
      </c>
      <c r="K29" s="37">
        <f>IF(OR($I29="",$J29=""),"",$I29+$J29)</f>
        <v/>
      </c>
      <c r="L29" s="4" t="n"/>
      <c r="M29" s="2" t="n"/>
    </row>
    <row r="30">
      <c r="A30" s="2" t="n"/>
      <c r="B30" s="32" t="n"/>
      <c r="C30" s="2" t="n"/>
      <c r="D30" s="2" t="n"/>
      <c r="E30" s="2" t="n"/>
      <c r="F30" s="4" t="n"/>
      <c r="G30" s="2" t="n"/>
      <c r="H30" s="33">
        <f>IF($G30="","",IFERROR(VLOOKUP($G30,'Setup &amp; Instructions'!$A$5:$B$16,2,FALSE),""))</f>
        <v/>
      </c>
      <c r="I30" s="34" t="n"/>
      <c r="J30" s="35">
        <f>IF(OR($I30="",$H30=""),"",$I30*$H30)</f>
        <v/>
      </c>
      <c r="K30" s="35">
        <f>IF(OR($I30="",$J30=""),"",$I30+$J30)</f>
        <v/>
      </c>
      <c r="L30" s="4" t="n"/>
      <c r="M30" s="2" t="n"/>
    </row>
    <row r="31">
      <c r="A31" s="2" t="n"/>
      <c r="B31" s="32" t="n"/>
      <c r="C31" s="2" t="n"/>
      <c r="D31" s="2" t="n"/>
      <c r="E31" s="2" t="n"/>
      <c r="F31" s="4" t="n"/>
      <c r="G31" s="2" t="n"/>
      <c r="H31" s="36">
        <f>IF($G31="","",IFERROR(VLOOKUP($G31,'Setup &amp; Instructions'!$A$5:$B$16,2,FALSE),""))</f>
        <v/>
      </c>
      <c r="I31" s="34" t="n"/>
      <c r="J31" s="37">
        <f>IF(OR($I31="",$H31=""),"",$I31*$H31)</f>
        <v/>
      </c>
      <c r="K31" s="37">
        <f>IF(OR($I31="",$J31=""),"",$I31+$J31)</f>
        <v/>
      </c>
      <c r="L31" s="4" t="n"/>
      <c r="M31" s="2" t="n"/>
    </row>
    <row r="32">
      <c r="A32" s="2" t="n"/>
      <c r="B32" s="32" t="n"/>
      <c r="C32" s="2" t="n"/>
      <c r="D32" s="2" t="n"/>
      <c r="E32" s="2" t="n"/>
      <c r="F32" s="4" t="n"/>
      <c r="G32" s="2" t="n"/>
      <c r="H32" s="33">
        <f>IF($G32="","",IFERROR(VLOOKUP($G32,'Setup &amp; Instructions'!$A$5:$B$16,2,FALSE),""))</f>
        <v/>
      </c>
      <c r="I32" s="34" t="n"/>
      <c r="J32" s="35">
        <f>IF(OR($I32="",$H32=""),"",$I32*$H32)</f>
        <v/>
      </c>
      <c r="K32" s="35">
        <f>IF(OR($I32="",$J32=""),"",$I32+$J32)</f>
        <v/>
      </c>
      <c r="L32" s="4" t="n"/>
      <c r="M32" s="2" t="n"/>
    </row>
    <row r="33">
      <c r="A33" s="2" t="n"/>
      <c r="B33" s="32" t="n"/>
      <c r="C33" s="2" t="n"/>
      <c r="D33" s="2" t="n"/>
      <c r="E33" s="2" t="n"/>
      <c r="F33" s="4" t="n"/>
      <c r="G33" s="2" t="n"/>
      <c r="H33" s="36">
        <f>IF($G33="","",IFERROR(VLOOKUP($G33,'Setup &amp; Instructions'!$A$5:$B$16,2,FALSE),""))</f>
        <v/>
      </c>
      <c r="I33" s="34" t="n"/>
      <c r="J33" s="37">
        <f>IF(OR($I33="",$H33=""),"",$I33*$H33)</f>
        <v/>
      </c>
      <c r="K33" s="37">
        <f>IF(OR($I33="",$J33=""),"",$I33+$J33)</f>
        <v/>
      </c>
      <c r="L33" s="4" t="n"/>
      <c r="M33" s="2" t="n"/>
    </row>
    <row r="34">
      <c r="A34" s="2" t="n"/>
      <c r="B34" s="32" t="n"/>
      <c r="C34" s="2" t="n"/>
      <c r="D34" s="2" t="n"/>
      <c r="E34" s="2" t="n"/>
      <c r="F34" s="4" t="n"/>
      <c r="G34" s="2" t="n"/>
      <c r="H34" s="33">
        <f>IF($G34="","",IFERROR(VLOOKUP($G34,'Setup &amp; Instructions'!$A$5:$B$16,2,FALSE),""))</f>
        <v/>
      </c>
      <c r="I34" s="34" t="n"/>
      <c r="J34" s="35">
        <f>IF(OR($I34="",$H34=""),"",$I34*$H34)</f>
        <v/>
      </c>
      <c r="K34" s="35">
        <f>IF(OR($I34="",$J34=""),"",$I34+$J34)</f>
        <v/>
      </c>
      <c r="L34" s="4" t="n"/>
      <c r="M34" s="2" t="n"/>
    </row>
    <row r="35">
      <c r="A35" s="2" t="n"/>
      <c r="B35" s="32" t="n"/>
      <c r="C35" s="2" t="n"/>
      <c r="D35" s="2" t="n"/>
      <c r="E35" s="2" t="n"/>
      <c r="F35" s="4" t="n"/>
      <c r="G35" s="2" t="n"/>
      <c r="H35" s="36">
        <f>IF($G35="","",IFERROR(VLOOKUP($G35,'Setup &amp; Instructions'!$A$5:$B$16,2,FALSE),""))</f>
        <v/>
      </c>
      <c r="I35" s="34" t="n"/>
      <c r="J35" s="37">
        <f>IF(OR($I35="",$H35=""),"",$I35*$H35)</f>
        <v/>
      </c>
      <c r="K35" s="37">
        <f>IF(OR($I35="",$J35=""),"",$I35+$J35)</f>
        <v/>
      </c>
      <c r="L35" s="4" t="n"/>
      <c r="M35" s="2" t="n"/>
    </row>
    <row r="36">
      <c r="A36" s="2" t="n"/>
      <c r="B36" s="32" t="n"/>
      <c r="C36" s="2" t="n"/>
      <c r="D36" s="2" t="n"/>
      <c r="E36" s="2" t="n"/>
      <c r="F36" s="4" t="n"/>
      <c r="G36" s="2" t="n"/>
      <c r="H36" s="33">
        <f>IF($G36="","",IFERROR(VLOOKUP($G36,'Setup &amp; Instructions'!$A$5:$B$16,2,FALSE),""))</f>
        <v/>
      </c>
      <c r="I36" s="34" t="n"/>
      <c r="J36" s="35">
        <f>IF(OR($I36="",$H36=""),"",$I36*$H36)</f>
        <v/>
      </c>
      <c r="K36" s="35">
        <f>IF(OR($I36="",$J36=""),"",$I36+$J36)</f>
        <v/>
      </c>
      <c r="L36" s="4" t="n"/>
      <c r="M36" s="2" t="n"/>
    </row>
    <row r="37">
      <c r="A37" s="2" t="n"/>
      <c r="B37" s="32" t="n"/>
      <c r="C37" s="2" t="n"/>
      <c r="D37" s="2" t="n"/>
      <c r="E37" s="2" t="n"/>
      <c r="F37" s="4" t="n"/>
      <c r="G37" s="2" t="n"/>
      <c r="H37" s="36">
        <f>IF($G37="","",IFERROR(VLOOKUP($G37,'Setup &amp; Instructions'!$A$5:$B$16,2,FALSE),""))</f>
        <v/>
      </c>
      <c r="I37" s="34" t="n"/>
      <c r="J37" s="37">
        <f>IF(OR($I37="",$H37=""),"",$I37*$H37)</f>
        <v/>
      </c>
      <c r="K37" s="37">
        <f>IF(OR($I37="",$J37=""),"",$I37+$J37)</f>
        <v/>
      </c>
      <c r="L37" s="4" t="n"/>
      <c r="M37" s="2" t="n"/>
    </row>
    <row r="38">
      <c r="A38" s="2" t="n"/>
      <c r="B38" s="32" t="n"/>
      <c r="C38" s="2" t="n"/>
      <c r="D38" s="2" t="n"/>
      <c r="E38" s="2" t="n"/>
      <c r="F38" s="4" t="n"/>
      <c r="G38" s="2" t="n"/>
      <c r="H38" s="33">
        <f>IF($G38="","",IFERROR(VLOOKUP($G38,'Setup &amp; Instructions'!$A$5:$B$16,2,FALSE),""))</f>
        <v/>
      </c>
      <c r="I38" s="34" t="n"/>
      <c r="J38" s="35">
        <f>IF(OR($I38="",$H38=""),"",$I38*$H38)</f>
        <v/>
      </c>
      <c r="K38" s="35">
        <f>IF(OR($I38="",$J38=""),"",$I38+$J38)</f>
        <v/>
      </c>
      <c r="L38" s="4" t="n"/>
      <c r="M38" s="2" t="n"/>
    </row>
    <row r="39">
      <c r="A39" s="2" t="n"/>
      <c r="B39" s="32" t="n"/>
      <c r="C39" s="2" t="n"/>
      <c r="D39" s="2" t="n"/>
      <c r="E39" s="2" t="n"/>
      <c r="F39" s="4" t="n"/>
      <c r="G39" s="2" t="n"/>
      <c r="H39" s="36">
        <f>IF($G39="","",IFERROR(VLOOKUP($G39,'Setup &amp; Instructions'!$A$5:$B$16,2,FALSE),""))</f>
        <v/>
      </c>
      <c r="I39" s="34" t="n"/>
      <c r="J39" s="37">
        <f>IF(OR($I39="",$H39=""),"",$I39*$H39)</f>
        <v/>
      </c>
      <c r="K39" s="37">
        <f>IF(OR($I39="",$J39=""),"",$I39+$J39)</f>
        <v/>
      </c>
      <c r="L39" s="4" t="n"/>
      <c r="M39" s="2" t="n"/>
    </row>
    <row r="40">
      <c r="A40" s="2" t="n"/>
      <c r="B40" s="32" t="n"/>
      <c r="C40" s="2" t="n"/>
      <c r="D40" s="2" t="n"/>
      <c r="E40" s="2" t="n"/>
      <c r="F40" s="4" t="n"/>
      <c r="G40" s="2" t="n"/>
      <c r="H40" s="33">
        <f>IF($G40="","",IFERROR(VLOOKUP($G40,'Setup &amp; Instructions'!$A$5:$B$16,2,FALSE),""))</f>
        <v/>
      </c>
      <c r="I40" s="34" t="n"/>
      <c r="J40" s="35">
        <f>IF(OR($I40="",$H40=""),"",$I40*$H40)</f>
        <v/>
      </c>
      <c r="K40" s="35">
        <f>IF(OR($I40="",$J40=""),"",$I40+$J40)</f>
        <v/>
      </c>
      <c r="L40" s="4" t="n"/>
      <c r="M40" s="2" t="n"/>
    </row>
    <row r="41">
      <c r="A41" s="2" t="n"/>
      <c r="B41" s="32" t="n"/>
      <c r="C41" s="2" t="n"/>
      <c r="D41" s="2" t="n"/>
      <c r="E41" s="2" t="n"/>
      <c r="F41" s="4" t="n"/>
      <c r="G41" s="2" t="n"/>
      <c r="H41" s="36">
        <f>IF($G41="","",IFERROR(VLOOKUP($G41,'Setup &amp; Instructions'!$A$5:$B$16,2,FALSE),""))</f>
        <v/>
      </c>
      <c r="I41" s="34" t="n"/>
      <c r="J41" s="37">
        <f>IF(OR($I41="",$H41=""),"",$I41*$H41)</f>
        <v/>
      </c>
      <c r="K41" s="37">
        <f>IF(OR($I41="",$J41=""),"",$I41+$J41)</f>
        <v/>
      </c>
      <c r="L41" s="4" t="n"/>
      <c r="M41" s="2" t="n"/>
    </row>
    <row r="42">
      <c r="A42" s="2" t="n"/>
      <c r="B42" s="32" t="n"/>
      <c r="C42" s="2" t="n"/>
      <c r="D42" s="2" t="n"/>
      <c r="E42" s="2" t="n"/>
      <c r="F42" s="4" t="n"/>
      <c r="G42" s="2" t="n"/>
      <c r="H42" s="33">
        <f>IF($G42="","",IFERROR(VLOOKUP($G42,'Setup &amp; Instructions'!$A$5:$B$16,2,FALSE),""))</f>
        <v/>
      </c>
      <c r="I42" s="34" t="n"/>
      <c r="J42" s="35">
        <f>IF(OR($I42="",$H42=""),"",$I42*$H42)</f>
        <v/>
      </c>
      <c r="K42" s="35">
        <f>IF(OR($I42="",$J42=""),"",$I42+$J42)</f>
        <v/>
      </c>
      <c r="L42" s="4" t="n"/>
      <c r="M42" s="2" t="n"/>
    </row>
    <row r="43">
      <c r="A43" s="2" t="n"/>
      <c r="B43" s="32" t="n"/>
      <c r="C43" s="2" t="n"/>
      <c r="D43" s="2" t="n"/>
      <c r="E43" s="2" t="n"/>
      <c r="F43" s="4" t="n"/>
      <c r="G43" s="2" t="n"/>
      <c r="H43" s="36">
        <f>IF($G43="","",IFERROR(VLOOKUP($G43,'Setup &amp; Instructions'!$A$5:$B$16,2,FALSE),""))</f>
        <v/>
      </c>
      <c r="I43" s="34" t="n"/>
      <c r="J43" s="37">
        <f>IF(OR($I43="",$H43=""),"",$I43*$H43)</f>
        <v/>
      </c>
      <c r="K43" s="37">
        <f>IF(OR($I43="",$J43=""),"",$I43+$J43)</f>
        <v/>
      </c>
      <c r="L43" s="4" t="n"/>
      <c r="M43" s="2" t="n"/>
    </row>
    <row r="44">
      <c r="A44" s="2" t="n"/>
      <c r="B44" s="32" t="n"/>
      <c r="C44" s="2" t="n"/>
      <c r="D44" s="2" t="n"/>
      <c r="E44" s="2" t="n"/>
      <c r="F44" s="4" t="n"/>
      <c r="G44" s="2" t="n"/>
      <c r="H44" s="33">
        <f>IF($G44="","",IFERROR(VLOOKUP($G44,'Setup &amp; Instructions'!$A$5:$B$16,2,FALSE),""))</f>
        <v/>
      </c>
      <c r="I44" s="34" t="n"/>
      <c r="J44" s="35">
        <f>IF(OR($I44="",$H44=""),"",$I44*$H44)</f>
        <v/>
      </c>
      <c r="K44" s="35">
        <f>IF(OR($I44="",$J44=""),"",$I44+$J44)</f>
        <v/>
      </c>
      <c r="L44" s="4" t="n"/>
      <c r="M44" s="2" t="n"/>
    </row>
    <row r="45">
      <c r="A45" s="2" t="n"/>
      <c r="B45" s="32" t="n"/>
      <c r="C45" s="2" t="n"/>
      <c r="D45" s="2" t="n"/>
      <c r="E45" s="2" t="n"/>
      <c r="F45" s="4" t="n"/>
      <c r="G45" s="2" t="n"/>
      <c r="H45" s="36">
        <f>IF($G45="","",IFERROR(VLOOKUP($G45,'Setup &amp; Instructions'!$A$5:$B$16,2,FALSE),""))</f>
        <v/>
      </c>
      <c r="I45" s="34" t="n"/>
      <c r="J45" s="37">
        <f>IF(OR($I45="",$H45=""),"",$I45*$H45)</f>
        <v/>
      </c>
      <c r="K45" s="37">
        <f>IF(OR($I45="",$J45=""),"",$I45+$J45)</f>
        <v/>
      </c>
      <c r="L45" s="4" t="n"/>
      <c r="M45" s="2" t="n"/>
    </row>
    <row r="46">
      <c r="A46" s="2" t="n"/>
      <c r="B46" s="32" t="n"/>
      <c r="C46" s="2" t="n"/>
      <c r="D46" s="2" t="n"/>
      <c r="E46" s="2" t="n"/>
      <c r="F46" s="4" t="n"/>
      <c r="G46" s="2" t="n"/>
      <c r="H46" s="33">
        <f>IF($G46="","",IFERROR(VLOOKUP($G46,'Setup &amp; Instructions'!$A$5:$B$16,2,FALSE),""))</f>
        <v/>
      </c>
      <c r="I46" s="34" t="n"/>
      <c r="J46" s="35">
        <f>IF(OR($I46="",$H46=""),"",$I46*$H46)</f>
        <v/>
      </c>
      <c r="K46" s="35">
        <f>IF(OR($I46="",$J46=""),"",$I46+$J46)</f>
        <v/>
      </c>
      <c r="L46" s="4" t="n"/>
      <c r="M46" s="2" t="n"/>
    </row>
    <row r="47">
      <c r="A47" s="2" t="n"/>
      <c r="B47" s="32" t="n"/>
      <c r="C47" s="2" t="n"/>
      <c r="D47" s="2" t="n"/>
      <c r="E47" s="2" t="n"/>
      <c r="F47" s="4" t="n"/>
      <c r="G47" s="2" t="n"/>
      <c r="H47" s="36">
        <f>IF($G47="","",IFERROR(VLOOKUP($G47,'Setup &amp; Instructions'!$A$5:$B$16,2,FALSE),""))</f>
        <v/>
      </c>
      <c r="I47" s="34" t="n"/>
      <c r="J47" s="37">
        <f>IF(OR($I47="",$H47=""),"",$I47*$H47)</f>
        <v/>
      </c>
      <c r="K47" s="37">
        <f>IF(OR($I47="",$J47=""),"",$I47+$J47)</f>
        <v/>
      </c>
      <c r="L47" s="4" t="n"/>
      <c r="M47" s="2" t="n"/>
    </row>
    <row r="48">
      <c r="A48" s="2" t="n"/>
      <c r="B48" s="32" t="n"/>
      <c r="C48" s="2" t="n"/>
      <c r="D48" s="2" t="n"/>
      <c r="E48" s="2" t="n"/>
      <c r="F48" s="4" t="n"/>
      <c r="G48" s="2" t="n"/>
      <c r="H48" s="33">
        <f>IF($G48="","",IFERROR(VLOOKUP($G48,'Setup &amp; Instructions'!$A$5:$B$16,2,FALSE),""))</f>
        <v/>
      </c>
      <c r="I48" s="34" t="n"/>
      <c r="J48" s="35">
        <f>IF(OR($I48="",$H48=""),"",$I48*$H48)</f>
        <v/>
      </c>
      <c r="K48" s="35">
        <f>IF(OR($I48="",$J48=""),"",$I48+$J48)</f>
        <v/>
      </c>
      <c r="L48" s="4" t="n"/>
      <c r="M48" s="2" t="n"/>
    </row>
    <row r="49">
      <c r="A49" s="2" t="n"/>
      <c r="B49" s="32" t="n"/>
      <c r="C49" s="2" t="n"/>
      <c r="D49" s="2" t="n"/>
      <c r="E49" s="2" t="n"/>
      <c r="F49" s="4" t="n"/>
      <c r="G49" s="2" t="n"/>
      <c r="H49" s="36">
        <f>IF($G49="","",IFERROR(VLOOKUP($G49,'Setup &amp; Instructions'!$A$5:$B$16,2,FALSE),""))</f>
        <v/>
      </c>
      <c r="I49" s="34" t="n"/>
      <c r="J49" s="37">
        <f>IF(OR($I49="",$H49=""),"",$I49*$H49)</f>
        <v/>
      </c>
      <c r="K49" s="37">
        <f>IF(OR($I49="",$J49=""),"",$I49+$J49)</f>
        <v/>
      </c>
      <c r="L49" s="4" t="n"/>
      <c r="M49" s="2" t="n"/>
    </row>
    <row r="50">
      <c r="A50" s="2" t="n"/>
      <c r="B50" s="32" t="n"/>
      <c r="C50" s="2" t="n"/>
      <c r="D50" s="2" t="n"/>
      <c r="E50" s="2" t="n"/>
      <c r="F50" s="4" t="n"/>
      <c r="G50" s="2" t="n"/>
      <c r="H50" s="33">
        <f>IF($G50="","",IFERROR(VLOOKUP($G50,'Setup &amp; Instructions'!$A$5:$B$16,2,FALSE),""))</f>
        <v/>
      </c>
      <c r="I50" s="34" t="n"/>
      <c r="J50" s="35">
        <f>IF(OR($I50="",$H50=""),"",$I50*$H50)</f>
        <v/>
      </c>
      <c r="K50" s="35">
        <f>IF(OR($I50="",$J50=""),"",$I50+$J50)</f>
        <v/>
      </c>
      <c r="L50" s="4" t="n"/>
      <c r="M50" s="2" t="n"/>
    </row>
    <row r="51">
      <c r="A51" s="2" t="n"/>
      <c r="B51" s="32" t="n"/>
      <c r="C51" s="2" t="n"/>
      <c r="D51" s="2" t="n"/>
      <c r="E51" s="2" t="n"/>
      <c r="F51" s="4" t="n"/>
      <c r="G51" s="2" t="n"/>
      <c r="H51" s="36">
        <f>IF($G51="","",IFERROR(VLOOKUP($G51,'Setup &amp; Instructions'!$A$5:$B$16,2,FALSE),""))</f>
        <v/>
      </c>
      <c r="I51" s="34" t="n"/>
      <c r="J51" s="37">
        <f>IF(OR($I51="",$H51=""),"",$I51*$H51)</f>
        <v/>
      </c>
      <c r="K51" s="37">
        <f>IF(OR($I51="",$J51=""),"",$I51+$J51)</f>
        <v/>
      </c>
      <c r="L51" s="4" t="n"/>
      <c r="M51" s="2" t="n"/>
    </row>
    <row r="52">
      <c r="A52" s="2" t="n"/>
      <c r="B52" s="32" t="n"/>
      <c r="C52" s="2" t="n"/>
      <c r="D52" s="2" t="n"/>
      <c r="E52" s="2" t="n"/>
      <c r="F52" s="4" t="n"/>
      <c r="G52" s="2" t="n"/>
      <c r="H52" s="33">
        <f>IF($G52="","",IFERROR(VLOOKUP($G52,'Setup &amp; Instructions'!$A$5:$B$16,2,FALSE),""))</f>
        <v/>
      </c>
      <c r="I52" s="34" t="n"/>
      <c r="J52" s="35">
        <f>IF(OR($I52="",$H52=""),"",$I52*$H52)</f>
        <v/>
      </c>
      <c r="K52" s="35">
        <f>IF(OR($I52="",$J52=""),"",$I52+$J52)</f>
        <v/>
      </c>
      <c r="L52" s="4" t="n"/>
      <c r="M52" s="2" t="n"/>
    </row>
    <row r="53">
      <c r="A53" s="2" t="n"/>
      <c r="B53" s="32" t="n"/>
      <c r="C53" s="2" t="n"/>
      <c r="D53" s="2" t="n"/>
      <c r="E53" s="2" t="n"/>
      <c r="F53" s="4" t="n"/>
      <c r="G53" s="2" t="n"/>
      <c r="H53" s="36">
        <f>IF($G53="","",IFERROR(VLOOKUP($G53,'Setup &amp; Instructions'!$A$5:$B$16,2,FALSE),""))</f>
        <v/>
      </c>
      <c r="I53" s="34" t="n"/>
      <c r="J53" s="37">
        <f>IF(OR($I53="",$H53=""),"",$I53*$H53)</f>
        <v/>
      </c>
      <c r="K53" s="37">
        <f>IF(OR($I53="",$J53=""),"",$I53+$J53)</f>
        <v/>
      </c>
      <c r="L53" s="4" t="n"/>
      <c r="M53" s="2" t="n"/>
    </row>
    <row r="54">
      <c r="A54" s="2" t="n"/>
      <c r="B54" s="32" t="n"/>
      <c r="C54" s="2" t="n"/>
      <c r="D54" s="2" t="n"/>
      <c r="E54" s="2" t="n"/>
      <c r="F54" s="4" t="n"/>
      <c r="G54" s="2" t="n"/>
      <c r="H54" s="33">
        <f>IF($G54="","",IFERROR(VLOOKUP($G54,'Setup &amp; Instructions'!$A$5:$B$16,2,FALSE),""))</f>
        <v/>
      </c>
      <c r="I54" s="34" t="n"/>
      <c r="J54" s="35">
        <f>IF(OR($I54="",$H54=""),"",$I54*$H54)</f>
        <v/>
      </c>
      <c r="K54" s="35">
        <f>IF(OR($I54="",$J54=""),"",$I54+$J54)</f>
        <v/>
      </c>
      <c r="L54" s="4" t="n"/>
      <c r="M54" s="2" t="n"/>
    </row>
    <row r="55">
      <c r="A55" s="2" t="n"/>
      <c r="B55" s="32" t="n"/>
      <c r="C55" s="2" t="n"/>
      <c r="D55" s="2" t="n"/>
      <c r="E55" s="2" t="n"/>
      <c r="F55" s="4" t="n"/>
      <c r="G55" s="2" t="n"/>
      <c r="H55" s="36">
        <f>IF($G55="","",IFERROR(VLOOKUP($G55,'Setup &amp; Instructions'!$A$5:$B$16,2,FALSE),""))</f>
        <v/>
      </c>
      <c r="I55" s="34" t="n"/>
      <c r="J55" s="37">
        <f>IF(OR($I55="",$H55=""),"",$I55*$H55)</f>
        <v/>
      </c>
      <c r="K55" s="37">
        <f>IF(OR($I55="",$J55=""),"",$I55+$J55)</f>
        <v/>
      </c>
      <c r="L55" s="4" t="n"/>
      <c r="M55" s="2" t="n"/>
    </row>
    <row r="56">
      <c r="A56" s="2" t="n"/>
      <c r="B56" s="32" t="n"/>
      <c r="C56" s="2" t="n"/>
      <c r="D56" s="2" t="n"/>
      <c r="E56" s="2" t="n"/>
      <c r="F56" s="4" t="n"/>
      <c r="G56" s="2" t="n"/>
      <c r="H56" s="33">
        <f>IF($G56="","",IFERROR(VLOOKUP($G56,'Setup &amp; Instructions'!$A$5:$B$16,2,FALSE),""))</f>
        <v/>
      </c>
      <c r="I56" s="34" t="n"/>
      <c r="J56" s="35">
        <f>IF(OR($I56="",$H56=""),"",$I56*$H56)</f>
        <v/>
      </c>
      <c r="K56" s="35">
        <f>IF(OR($I56="",$J56=""),"",$I56+$J56)</f>
        <v/>
      </c>
      <c r="L56" s="4" t="n"/>
      <c r="M56" s="2" t="n"/>
    </row>
    <row r="57">
      <c r="A57" s="2" t="n"/>
      <c r="B57" s="32" t="n"/>
      <c r="C57" s="2" t="n"/>
      <c r="D57" s="2" t="n"/>
      <c r="E57" s="2" t="n"/>
      <c r="F57" s="4" t="n"/>
      <c r="G57" s="2" t="n"/>
      <c r="H57" s="36">
        <f>IF($G57="","",IFERROR(VLOOKUP($G57,'Setup &amp; Instructions'!$A$5:$B$16,2,FALSE),""))</f>
        <v/>
      </c>
      <c r="I57" s="34" t="n"/>
      <c r="J57" s="37">
        <f>IF(OR($I57="",$H57=""),"",$I57*$H57)</f>
        <v/>
      </c>
      <c r="K57" s="37">
        <f>IF(OR($I57="",$J57=""),"",$I57+$J57)</f>
        <v/>
      </c>
      <c r="L57" s="4" t="n"/>
      <c r="M57" s="2" t="n"/>
    </row>
    <row r="58">
      <c r="A58" s="2" t="n"/>
      <c r="B58" s="32" t="n"/>
      <c r="C58" s="2" t="n"/>
      <c r="D58" s="2" t="n"/>
      <c r="E58" s="2" t="n"/>
      <c r="F58" s="4" t="n"/>
      <c r="G58" s="2" t="n"/>
      <c r="H58" s="33">
        <f>IF($G58="","",IFERROR(VLOOKUP($G58,'Setup &amp; Instructions'!$A$5:$B$16,2,FALSE),""))</f>
        <v/>
      </c>
      <c r="I58" s="34" t="n"/>
      <c r="J58" s="35">
        <f>IF(OR($I58="",$H58=""),"",$I58*$H58)</f>
        <v/>
      </c>
      <c r="K58" s="35">
        <f>IF(OR($I58="",$J58=""),"",$I58+$J58)</f>
        <v/>
      </c>
      <c r="L58" s="4" t="n"/>
      <c r="M58" s="2" t="n"/>
    </row>
    <row r="59">
      <c r="A59" s="2" t="n"/>
      <c r="B59" s="32" t="n"/>
      <c r="C59" s="2" t="n"/>
      <c r="D59" s="2" t="n"/>
      <c r="E59" s="2" t="n"/>
      <c r="F59" s="4" t="n"/>
      <c r="G59" s="2" t="n"/>
      <c r="H59" s="36">
        <f>IF($G59="","",IFERROR(VLOOKUP($G59,'Setup &amp; Instructions'!$A$5:$B$16,2,FALSE),""))</f>
        <v/>
      </c>
      <c r="I59" s="34" t="n"/>
      <c r="J59" s="37">
        <f>IF(OR($I59="",$H59=""),"",$I59*$H59)</f>
        <v/>
      </c>
      <c r="K59" s="37">
        <f>IF(OR($I59="",$J59=""),"",$I59+$J59)</f>
        <v/>
      </c>
      <c r="L59" s="4" t="n"/>
      <c r="M59" s="2" t="n"/>
    </row>
    <row r="60">
      <c r="A60" s="2" t="n"/>
      <c r="B60" s="32" t="n"/>
      <c r="C60" s="2" t="n"/>
      <c r="D60" s="2" t="n"/>
      <c r="E60" s="2" t="n"/>
      <c r="F60" s="4" t="n"/>
      <c r="G60" s="2" t="n"/>
      <c r="H60" s="33">
        <f>IF($G60="","",IFERROR(VLOOKUP($G60,'Setup &amp; Instructions'!$A$5:$B$16,2,FALSE),""))</f>
        <v/>
      </c>
      <c r="I60" s="34" t="n"/>
      <c r="J60" s="35">
        <f>IF(OR($I60="",$H60=""),"",$I60*$H60)</f>
        <v/>
      </c>
      <c r="K60" s="35">
        <f>IF(OR($I60="",$J60=""),"",$I60+$J60)</f>
        <v/>
      </c>
      <c r="L60" s="4" t="n"/>
      <c r="M60" s="2" t="n"/>
    </row>
    <row r="61">
      <c r="A61" s="2" t="n"/>
      <c r="B61" s="32" t="n"/>
      <c r="C61" s="2" t="n"/>
      <c r="D61" s="2" t="n"/>
      <c r="E61" s="2" t="n"/>
      <c r="F61" s="4" t="n"/>
      <c r="G61" s="2" t="n"/>
      <c r="H61" s="36">
        <f>IF($G61="","",IFERROR(VLOOKUP($G61,'Setup &amp; Instructions'!$A$5:$B$16,2,FALSE),""))</f>
        <v/>
      </c>
      <c r="I61" s="34" t="n"/>
      <c r="J61" s="37">
        <f>IF(OR($I61="",$H61=""),"",$I61*$H61)</f>
        <v/>
      </c>
      <c r="K61" s="37">
        <f>IF(OR($I61="",$J61=""),"",$I61+$J61)</f>
        <v/>
      </c>
      <c r="L61" s="4" t="n"/>
      <c r="M61" s="2" t="n"/>
    </row>
    <row r="62">
      <c r="A62" s="2" t="n"/>
      <c r="B62" s="32" t="n"/>
      <c r="C62" s="2" t="n"/>
      <c r="D62" s="2" t="n"/>
      <c r="E62" s="2" t="n"/>
      <c r="F62" s="4" t="n"/>
      <c r="G62" s="2" t="n"/>
      <c r="H62" s="33">
        <f>IF($G62="","",IFERROR(VLOOKUP($G62,'Setup &amp; Instructions'!$A$5:$B$16,2,FALSE),""))</f>
        <v/>
      </c>
      <c r="I62" s="34" t="n"/>
      <c r="J62" s="35">
        <f>IF(OR($I62="",$H62=""),"",$I62*$H62)</f>
        <v/>
      </c>
      <c r="K62" s="35">
        <f>IF(OR($I62="",$J62=""),"",$I62+$J62)</f>
        <v/>
      </c>
      <c r="L62" s="4" t="n"/>
      <c r="M62" s="2" t="n"/>
    </row>
    <row r="63">
      <c r="A63" s="2" t="n"/>
      <c r="B63" s="32" t="n"/>
      <c r="C63" s="2" t="n"/>
      <c r="D63" s="2" t="n"/>
      <c r="E63" s="2" t="n"/>
      <c r="F63" s="4" t="n"/>
      <c r="G63" s="2" t="n"/>
      <c r="H63" s="36">
        <f>IF($G63="","",IFERROR(VLOOKUP($G63,'Setup &amp; Instructions'!$A$5:$B$16,2,FALSE),""))</f>
        <v/>
      </c>
      <c r="I63" s="34" t="n"/>
      <c r="J63" s="37">
        <f>IF(OR($I63="",$H63=""),"",$I63*$H63)</f>
        <v/>
      </c>
      <c r="K63" s="37">
        <f>IF(OR($I63="",$J63=""),"",$I63+$J63)</f>
        <v/>
      </c>
      <c r="L63" s="4" t="n"/>
      <c r="M63" s="2" t="n"/>
    </row>
    <row r="64">
      <c r="A64" s="2" t="n"/>
      <c r="B64" s="32" t="n"/>
      <c r="C64" s="2" t="n"/>
      <c r="D64" s="2" t="n"/>
      <c r="E64" s="2" t="n"/>
      <c r="F64" s="4" t="n"/>
      <c r="G64" s="2" t="n"/>
      <c r="H64" s="33">
        <f>IF($G64="","",IFERROR(VLOOKUP($G64,'Setup &amp; Instructions'!$A$5:$B$16,2,FALSE),""))</f>
        <v/>
      </c>
      <c r="I64" s="34" t="n"/>
      <c r="J64" s="35">
        <f>IF(OR($I64="",$H64=""),"",$I64*$H64)</f>
        <v/>
      </c>
      <c r="K64" s="35">
        <f>IF(OR($I64="",$J64=""),"",$I64+$J64)</f>
        <v/>
      </c>
      <c r="L64" s="4" t="n"/>
      <c r="M64" s="2" t="n"/>
    </row>
    <row r="65">
      <c r="A65" s="2" t="n"/>
      <c r="B65" s="32" t="n"/>
      <c r="C65" s="2" t="n"/>
      <c r="D65" s="2" t="n"/>
      <c r="E65" s="2" t="n"/>
      <c r="F65" s="4" t="n"/>
      <c r="G65" s="2" t="n"/>
      <c r="H65" s="36">
        <f>IF($G65="","",IFERROR(VLOOKUP($G65,'Setup &amp; Instructions'!$A$5:$B$16,2,FALSE),""))</f>
        <v/>
      </c>
      <c r="I65" s="34" t="n"/>
      <c r="J65" s="37">
        <f>IF(OR($I65="",$H65=""),"",$I65*$H65)</f>
        <v/>
      </c>
      <c r="K65" s="37">
        <f>IF(OR($I65="",$J65=""),"",$I65+$J65)</f>
        <v/>
      </c>
      <c r="L65" s="4" t="n"/>
      <c r="M65" s="2" t="n"/>
    </row>
    <row r="66">
      <c r="A66" s="2" t="n"/>
      <c r="B66" s="32" t="n"/>
      <c r="C66" s="2" t="n"/>
      <c r="D66" s="2" t="n"/>
      <c r="E66" s="2" t="n"/>
      <c r="F66" s="4" t="n"/>
      <c r="G66" s="2" t="n"/>
      <c r="H66" s="33">
        <f>IF($G66="","",IFERROR(VLOOKUP($G66,'Setup &amp; Instructions'!$A$5:$B$16,2,FALSE),""))</f>
        <v/>
      </c>
      <c r="I66" s="34" t="n"/>
      <c r="J66" s="35">
        <f>IF(OR($I66="",$H66=""),"",$I66*$H66)</f>
        <v/>
      </c>
      <c r="K66" s="35">
        <f>IF(OR($I66="",$J66=""),"",$I66+$J66)</f>
        <v/>
      </c>
      <c r="L66" s="4" t="n"/>
      <c r="M66" s="2" t="n"/>
    </row>
    <row r="67">
      <c r="A67" s="2" t="n"/>
      <c r="B67" s="32" t="n"/>
      <c r="C67" s="2" t="n"/>
      <c r="D67" s="2" t="n"/>
      <c r="E67" s="2" t="n"/>
      <c r="F67" s="4" t="n"/>
      <c r="G67" s="2" t="n"/>
      <c r="H67" s="36">
        <f>IF($G67="","",IFERROR(VLOOKUP($G67,'Setup &amp; Instructions'!$A$5:$B$16,2,FALSE),""))</f>
        <v/>
      </c>
      <c r="I67" s="34" t="n"/>
      <c r="J67" s="37">
        <f>IF(OR($I67="",$H67=""),"",$I67*$H67)</f>
        <v/>
      </c>
      <c r="K67" s="37">
        <f>IF(OR($I67="",$J67=""),"",$I67+$J67)</f>
        <v/>
      </c>
      <c r="L67" s="4" t="n"/>
      <c r="M67" s="2" t="n"/>
    </row>
    <row r="68">
      <c r="A68" s="2" t="n"/>
      <c r="B68" s="32" t="n"/>
      <c r="C68" s="2" t="n"/>
      <c r="D68" s="2" t="n"/>
      <c r="E68" s="2" t="n"/>
      <c r="F68" s="4" t="n"/>
      <c r="G68" s="2" t="n"/>
      <c r="H68" s="33">
        <f>IF($G68="","",IFERROR(VLOOKUP($G68,'Setup &amp; Instructions'!$A$5:$B$16,2,FALSE),""))</f>
        <v/>
      </c>
      <c r="I68" s="34" t="n"/>
      <c r="J68" s="35">
        <f>IF(OR($I68="",$H68=""),"",$I68*$H68)</f>
        <v/>
      </c>
      <c r="K68" s="35">
        <f>IF(OR($I68="",$J68=""),"",$I68+$J68)</f>
        <v/>
      </c>
      <c r="L68" s="4" t="n"/>
      <c r="M68" s="2" t="n"/>
    </row>
    <row r="69">
      <c r="A69" s="2" t="n"/>
      <c r="B69" s="32" t="n"/>
      <c r="C69" s="2" t="n"/>
      <c r="D69" s="2" t="n"/>
      <c r="E69" s="2" t="n"/>
      <c r="F69" s="4" t="n"/>
      <c r="G69" s="2" t="n"/>
      <c r="H69" s="36">
        <f>IF($G69="","",IFERROR(VLOOKUP($G69,'Setup &amp; Instructions'!$A$5:$B$16,2,FALSE),""))</f>
        <v/>
      </c>
      <c r="I69" s="34" t="n"/>
      <c r="J69" s="37">
        <f>IF(OR($I69="",$H69=""),"",$I69*$H69)</f>
        <v/>
      </c>
      <c r="K69" s="37">
        <f>IF(OR($I69="",$J69=""),"",$I69+$J69)</f>
        <v/>
      </c>
      <c r="L69" s="4" t="n"/>
      <c r="M69" s="2" t="n"/>
    </row>
    <row r="70">
      <c r="A70" s="2" t="n"/>
      <c r="B70" s="32" t="n"/>
      <c r="C70" s="2" t="n"/>
      <c r="D70" s="2" t="n"/>
      <c r="E70" s="2" t="n"/>
      <c r="F70" s="4" t="n"/>
      <c r="G70" s="2" t="n"/>
      <c r="H70" s="33">
        <f>IF($G70="","",IFERROR(VLOOKUP($G70,'Setup &amp; Instructions'!$A$5:$B$16,2,FALSE),""))</f>
        <v/>
      </c>
      <c r="I70" s="34" t="n"/>
      <c r="J70" s="35">
        <f>IF(OR($I70="",$H70=""),"",$I70*$H70)</f>
        <v/>
      </c>
      <c r="K70" s="35">
        <f>IF(OR($I70="",$J70=""),"",$I70+$J70)</f>
        <v/>
      </c>
      <c r="L70" s="4" t="n"/>
      <c r="M70" s="2" t="n"/>
    </row>
    <row r="71">
      <c r="A71" s="2" t="n"/>
      <c r="B71" s="32" t="n"/>
      <c r="C71" s="2" t="n"/>
      <c r="D71" s="2" t="n"/>
      <c r="E71" s="2" t="n"/>
      <c r="F71" s="4" t="n"/>
      <c r="G71" s="2" t="n"/>
      <c r="H71" s="36">
        <f>IF($G71="","",IFERROR(VLOOKUP($G71,'Setup &amp; Instructions'!$A$5:$B$16,2,FALSE),""))</f>
        <v/>
      </c>
      <c r="I71" s="34" t="n"/>
      <c r="J71" s="37">
        <f>IF(OR($I71="",$H71=""),"",$I71*$H71)</f>
        <v/>
      </c>
      <c r="K71" s="37">
        <f>IF(OR($I71="",$J71=""),"",$I71+$J71)</f>
        <v/>
      </c>
      <c r="L71" s="4" t="n"/>
      <c r="M71" s="2" t="n"/>
    </row>
    <row r="72">
      <c r="A72" s="2" t="n"/>
      <c r="B72" s="32" t="n"/>
      <c r="C72" s="2" t="n"/>
      <c r="D72" s="2" t="n"/>
      <c r="E72" s="2" t="n"/>
      <c r="F72" s="4" t="n"/>
      <c r="G72" s="2" t="n"/>
      <c r="H72" s="33">
        <f>IF($G72="","",IFERROR(VLOOKUP($G72,'Setup &amp; Instructions'!$A$5:$B$16,2,FALSE),""))</f>
        <v/>
      </c>
      <c r="I72" s="34" t="n"/>
      <c r="J72" s="35">
        <f>IF(OR($I72="",$H72=""),"",$I72*$H72)</f>
        <v/>
      </c>
      <c r="K72" s="35">
        <f>IF(OR($I72="",$J72=""),"",$I72+$J72)</f>
        <v/>
      </c>
      <c r="L72" s="4" t="n"/>
      <c r="M72" s="2" t="n"/>
    </row>
    <row r="73">
      <c r="A73" s="2" t="n"/>
      <c r="B73" s="32" t="n"/>
      <c r="C73" s="2" t="n"/>
      <c r="D73" s="2" t="n"/>
      <c r="E73" s="2" t="n"/>
      <c r="F73" s="4" t="n"/>
      <c r="G73" s="2" t="n"/>
      <c r="H73" s="36">
        <f>IF($G73="","",IFERROR(VLOOKUP($G73,'Setup &amp; Instructions'!$A$5:$B$16,2,FALSE),""))</f>
        <v/>
      </c>
      <c r="I73" s="34" t="n"/>
      <c r="J73" s="37">
        <f>IF(OR($I73="",$H73=""),"",$I73*$H73)</f>
        <v/>
      </c>
      <c r="K73" s="37">
        <f>IF(OR($I73="",$J73=""),"",$I73+$J73)</f>
        <v/>
      </c>
      <c r="L73" s="4" t="n"/>
      <c r="M73" s="2" t="n"/>
    </row>
    <row r="74">
      <c r="A74" s="2" t="n"/>
      <c r="B74" s="32" t="n"/>
      <c r="C74" s="2" t="n"/>
      <c r="D74" s="2" t="n"/>
      <c r="E74" s="2" t="n"/>
      <c r="F74" s="4" t="n"/>
      <c r="G74" s="2" t="n"/>
      <c r="H74" s="33">
        <f>IF($G74="","",IFERROR(VLOOKUP($G74,'Setup &amp; Instructions'!$A$5:$B$16,2,FALSE),""))</f>
        <v/>
      </c>
      <c r="I74" s="34" t="n"/>
      <c r="J74" s="35">
        <f>IF(OR($I74="",$H74=""),"",$I74*$H74)</f>
        <v/>
      </c>
      <c r="K74" s="35">
        <f>IF(OR($I74="",$J74=""),"",$I74+$J74)</f>
        <v/>
      </c>
      <c r="L74" s="4" t="n"/>
      <c r="M74" s="2" t="n"/>
    </row>
    <row r="75">
      <c r="A75" s="2" t="n"/>
      <c r="B75" s="32" t="n"/>
      <c r="C75" s="2" t="n"/>
      <c r="D75" s="2" t="n"/>
      <c r="E75" s="2" t="n"/>
      <c r="F75" s="4" t="n"/>
      <c r="G75" s="2" t="n"/>
      <c r="H75" s="36">
        <f>IF($G75="","",IFERROR(VLOOKUP($G75,'Setup &amp; Instructions'!$A$5:$B$16,2,FALSE),""))</f>
        <v/>
      </c>
      <c r="I75" s="34" t="n"/>
      <c r="J75" s="37">
        <f>IF(OR($I75="",$H75=""),"",$I75*$H75)</f>
        <v/>
      </c>
      <c r="K75" s="37">
        <f>IF(OR($I75="",$J75=""),"",$I75+$J75)</f>
        <v/>
      </c>
      <c r="L75" s="4" t="n"/>
      <c r="M75" s="2" t="n"/>
    </row>
    <row r="76">
      <c r="A76" s="2" t="n"/>
      <c r="B76" s="32" t="n"/>
      <c r="C76" s="2" t="n"/>
      <c r="D76" s="2" t="n"/>
      <c r="E76" s="2" t="n"/>
      <c r="F76" s="4" t="n"/>
      <c r="G76" s="2" t="n"/>
      <c r="H76" s="33">
        <f>IF($G76="","",IFERROR(VLOOKUP($G76,'Setup &amp; Instructions'!$A$5:$B$16,2,FALSE),""))</f>
        <v/>
      </c>
      <c r="I76" s="34" t="n"/>
      <c r="J76" s="35">
        <f>IF(OR($I76="",$H76=""),"",$I76*$H76)</f>
        <v/>
      </c>
      <c r="K76" s="35">
        <f>IF(OR($I76="",$J76=""),"",$I76+$J76)</f>
        <v/>
      </c>
      <c r="L76" s="4" t="n"/>
      <c r="M76" s="2" t="n"/>
    </row>
    <row r="77">
      <c r="A77" s="2" t="n"/>
      <c r="B77" s="32" t="n"/>
      <c r="C77" s="2" t="n"/>
      <c r="D77" s="2" t="n"/>
      <c r="E77" s="2" t="n"/>
      <c r="F77" s="4" t="n"/>
      <c r="G77" s="2" t="n"/>
      <c r="H77" s="36">
        <f>IF($G77="","",IFERROR(VLOOKUP($G77,'Setup &amp; Instructions'!$A$5:$B$16,2,FALSE),""))</f>
        <v/>
      </c>
      <c r="I77" s="34" t="n"/>
      <c r="J77" s="37">
        <f>IF(OR($I77="",$H77=""),"",$I77*$H77)</f>
        <v/>
      </c>
      <c r="K77" s="37">
        <f>IF(OR($I77="",$J77=""),"",$I77+$J77)</f>
        <v/>
      </c>
      <c r="L77" s="4" t="n"/>
      <c r="M77" s="2" t="n"/>
    </row>
    <row r="78">
      <c r="A78" s="2" t="n"/>
      <c r="B78" s="32" t="n"/>
      <c r="C78" s="2" t="n"/>
      <c r="D78" s="2" t="n"/>
      <c r="E78" s="2" t="n"/>
      <c r="F78" s="4" t="n"/>
      <c r="G78" s="2" t="n"/>
      <c r="H78" s="33">
        <f>IF($G78="","",IFERROR(VLOOKUP($G78,'Setup &amp; Instructions'!$A$5:$B$16,2,FALSE),""))</f>
        <v/>
      </c>
      <c r="I78" s="34" t="n"/>
      <c r="J78" s="35">
        <f>IF(OR($I78="",$H78=""),"",$I78*$H78)</f>
        <v/>
      </c>
      <c r="K78" s="35">
        <f>IF(OR($I78="",$J78=""),"",$I78+$J78)</f>
        <v/>
      </c>
      <c r="L78" s="4" t="n"/>
      <c r="M78" s="2" t="n"/>
    </row>
    <row r="79">
      <c r="A79" s="2" t="n"/>
      <c r="B79" s="32" t="n"/>
      <c r="C79" s="2" t="n"/>
      <c r="D79" s="2" t="n"/>
      <c r="E79" s="2" t="n"/>
      <c r="F79" s="4" t="n"/>
      <c r="G79" s="2" t="n"/>
      <c r="H79" s="36">
        <f>IF($G79="","",IFERROR(VLOOKUP($G79,'Setup &amp; Instructions'!$A$5:$B$16,2,FALSE),""))</f>
        <v/>
      </c>
      <c r="I79" s="34" t="n"/>
      <c r="J79" s="37">
        <f>IF(OR($I79="",$H79=""),"",$I79*$H79)</f>
        <v/>
      </c>
      <c r="K79" s="37">
        <f>IF(OR($I79="",$J79=""),"",$I79+$J79)</f>
        <v/>
      </c>
      <c r="L79" s="4" t="n"/>
      <c r="M79" s="2" t="n"/>
    </row>
    <row r="80">
      <c r="A80" s="2" t="n"/>
      <c r="B80" s="32" t="n"/>
      <c r="C80" s="2" t="n"/>
      <c r="D80" s="2" t="n"/>
      <c r="E80" s="2" t="n"/>
      <c r="F80" s="4" t="n"/>
      <c r="G80" s="2" t="n"/>
      <c r="H80" s="33">
        <f>IF($G80="","",IFERROR(VLOOKUP($G80,'Setup &amp; Instructions'!$A$5:$B$16,2,FALSE),""))</f>
        <v/>
      </c>
      <c r="I80" s="34" t="n"/>
      <c r="J80" s="35">
        <f>IF(OR($I80="",$H80=""),"",$I80*$H80)</f>
        <v/>
      </c>
      <c r="K80" s="35">
        <f>IF(OR($I80="",$J80=""),"",$I80+$J80)</f>
        <v/>
      </c>
      <c r="L80" s="4" t="n"/>
      <c r="M80" s="2" t="n"/>
    </row>
    <row r="81">
      <c r="A81" s="2" t="n"/>
      <c r="B81" s="32" t="n"/>
      <c r="C81" s="2" t="n"/>
      <c r="D81" s="2" t="n"/>
      <c r="E81" s="2" t="n"/>
      <c r="F81" s="4" t="n"/>
      <c r="G81" s="2" t="n"/>
      <c r="H81" s="36">
        <f>IF($G81="","",IFERROR(VLOOKUP($G81,'Setup &amp; Instructions'!$A$5:$B$16,2,FALSE),""))</f>
        <v/>
      </c>
      <c r="I81" s="34" t="n"/>
      <c r="J81" s="37">
        <f>IF(OR($I81="",$H81=""),"",$I81*$H81)</f>
        <v/>
      </c>
      <c r="K81" s="37">
        <f>IF(OR($I81="",$J81=""),"",$I81+$J81)</f>
        <v/>
      </c>
      <c r="L81" s="4" t="n"/>
      <c r="M81" s="2" t="n"/>
    </row>
    <row r="82">
      <c r="A82" s="2" t="n"/>
      <c r="B82" s="32" t="n"/>
      <c r="C82" s="2" t="n"/>
      <c r="D82" s="2" t="n"/>
      <c r="E82" s="2" t="n"/>
      <c r="F82" s="4" t="n"/>
      <c r="G82" s="2" t="n"/>
      <c r="H82" s="33">
        <f>IF($G82="","",IFERROR(VLOOKUP($G82,'Setup &amp; Instructions'!$A$5:$B$16,2,FALSE),""))</f>
        <v/>
      </c>
      <c r="I82" s="34" t="n"/>
      <c r="J82" s="35">
        <f>IF(OR($I82="",$H82=""),"",$I82*$H82)</f>
        <v/>
      </c>
      <c r="K82" s="35">
        <f>IF(OR($I82="",$J82=""),"",$I82+$J82)</f>
        <v/>
      </c>
      <c r="L82" s="4" t="n"/>
      <c r="M82" s="2" t="n"/>
    </row>
    <row r="83">
      <c r="A83" s="2" t="n"/>
      <c r="B83" s="32" t="n"/>
      <c r="C83" s="2" t="n"/>
      <c r="D83" s="2" t="n"/>
      <c r="E83" s="2" t="n"/>
      <c r="F83" s="4" t="n"/>
      <c r="G83" s="2" t="n"/>
      <c r="H83" s="36">
        <f>IF($G83="","",IFERROR(VLOOKUP($G83,'Setup &amp; Instructions'!$A$5:$B$16,2,FALSE),""))</f>
        <v/>
      </c>
      <c r="I83" s="34" t="n"/>
      <c r="J83" s="37">
        <f>IF(OR($I83="",$H83=""),"",$I83*$H83)</f>
        <v/>
      </c>
      <c r="K83" s="37">
        <f>IF(OR($I83="",$J83=""),"",$I83+$J83)</f>
        <v/>
      </c>
      <c r="L83" s="4" t="n"/>
      <c r="M83" s="2" t="n"/>
    </row>
    <row r="84">
      <c r="A84" s="2" t="n"/>
      <c r="B84" s="32" t="n"/>
      <c r="C84" s="2" t="n"/>
      <c r="D84" s="2" t="n"/>
      <c r="E84" s="2" t="n"/>
      <c r="F84" s="4" t="n"/>
      <c r="G84" s="2" t="n"/>
      <c r="H84" s="33">
        <f>IF($G84="","",IFERROR(VLOOKUP($G84,'Setup &amp; Instructions'!$A$5:$B$16,2,FALSE),""))</f>
        <v/>
      </c>
      <c r="I84" s="34" t="n"/>
      <c r="J84" s="35">
        <f>IF(OR($I84="",$H84=""),"",$I84*$H84)</f>
        <v/>
      </c>
      <c r="K84" s="35">
        <f>IF(OR($I84="",$J84=""),"",$I84+$J84)</f>
        <v/>
      </c>
      <c r="L84" s="4" t="n"/>
      <c r="M84" s="2" t="n"/>
    </row>
    <row r="85">
      <c r="A85" s="2" t="n"/>
      <c r="B85" s="32" t="n"/>
      <c r="C85" s="2" t="n"/>
      <c r="D85" s="2" t="n"/>
      <c r="E85" s="2" t="n"/>
      <c r="F85" s="4" t="n"/>
      <c r="G85" s="2" t="n"/>
      <c r="H85" s="36">
        <f>IF($G85="","",IFERROR(VLOOKUP($G85,'Setup &amp; Instructions'!$A$5:$B$16,2,FALSE),""))</f>
        <v/>
      </c>
      <c r="I85" s="34" t="n"/>
      <c r="J85" s="37">
        <f>IF(OR($I85="",$H85=""),"",$I85*$H85)</f>
        <v/>
      </c>
      <c r="K85" s="37">
        <f>IF(OR($I85="",$J85=""),"",$I85+$J85)</f>
        <v/>
      </c>
      <c r="L85" s="4" t="n"/>
      <c r="M85" s="2" t="n"/>
    </row>
    <row r="86">
      <c r="A86" s="2" t="n"/>
      <c r="B86" s="32" t="n"/>
      <c r="C86" s="2" t="n"/>
      <c r="D86" s="2" t="n"/>
      <c r="E86" s="2" t="n"/>
      <c r="F86" s="4" t="n"/>
      <c r="G86" s="2" t="n"/>
      <c r="H86" s="33">
        <f>IF($G86="","",IFERROR(VLOOKUP($G86,'Setup &amp; Instructions'!$A$5:$B$16,2,FALSE),""))</f>
        <v/>
      </c>
      <c r="I86" s="34" t="n"/>
      <c r="J86" s="35">
        <f>IF(OR($I86="",$H86=""),"",$I86*$H86)</f>
        <v/>
      </c>
      <c r="K86" s="35">
        <f>IF(OR($I86="",$J86=""),"",$I86+$J86)</f>
        <v/>
      </c>
      <c r="L86" s="4" t="n"/>
      <c r="M86" s="2" t="n"/>
    </row>
    <row r="87">
      <c r="A87" s="2" t="n"/>
      <c r="B87" s="32" t="n"/>
      <c r="C87" s="2" t="n"/>
      <c r="D87" s="2" t="n"/>
      <c r="E87" s="2" t="n"/>
      <c r="F87" s="4" t="n"/>
      <c r="G87" s="2" t="n"/>
      <c r="H87" s="36">
        <f>IF($G87="","",IFERROR(VLOOKUP($G87,'Setup &amp; Instructions'!$A$5:$B$16,2,FALSE),""))</f>
        <v/>
      </c>
      <c r="I87" s="34" t="n"/>
      <c r="J87" s="37">
        <f>IF(OR($I87="",$H87=""),"",$I87*$H87)</f>
        <v/>
      </c>
      <c r="K87" s="37">
        <f>IF(OR($I87="",$J87=""),"",$I87+$J87)</f>
        <v/>
      </c>
      <c r="L87" s="4" t="n"/>
      <c r="M87" s="2" t="n"/>
    </row>
    <row r="88">
      <c r="A88" s="2" t="n"/>
      <c r="B88" s="32" t="n"/>
      <c r="C88" s="2" t="n"/>
      <c r="D88" s="2" t="n"/>
      <c r="E88" s="2" t="n"/>
      <c r="F88" s="4" t="n"/>
      <c r="G88" s="2" t="n"/>
      <c r="H88" s="33">
        <f>IF($G88="","",IFERROR(VLOOKUP($G88,'Setup &amp; Instructions'!$A$5:$B$16,2,FALSE),""))</f>
        <v/>
      </c>
      <c r="I88" s="34" t="n"/>
      <c r="J88" s="35">
        <f>IF(OR($I88="",$H88=""),"",$I88*$H88)</f>
        <v/>
      </c>
      <c r="K88" s="35">
        <f>IF(OR($I88="",$J88=""),"",$I88+$J88)</f>
        <v/>
      </c>
      <c r="L88" s="4" t="n"/>
      <c r="M88" s="2" t="n"/>
    </row>
    <row r="89">
      <c r="A89" s="2" t="n"/>
      <c r="B89" s="32" t="n"/>
      <c r="C89" s="2" t="n"/>
      <c r="D89" s="2" t="n"/>
      <c r="E89" s="2" t="n"/>
      <c r="F89" s="4" t="n"/>
      <c r="G89" s="2" t="n"/>
      <c r="H89" s="36">
        <f>IF($G89="","",IFERROR(VLOOKUP($G89,'Setup &amp; Instructions'!$A$5:$B$16,2,FALSE),""))</f>
        <v/>
      </c>
      <c r="I89" s="34" t="n"/>
      <c r="J89" s="37">
        <f>IF(OR($I89="",$H89=""),"",$I89*$H89)</f>
        <v/>
      </c>
      <c r="K89" s="37">
        <f>IF(OR($I89="",$J89=""),"",$I89+$J89)</f>
        <v/>
      </c>
      <c r="L89" s="4" t="n"/>
      <c r="M89" s="2" t="n"/>
    </row>
    <row r="90">
      <c r="A90" s="2" t="n"/>
      <c r="B90" s="32" t="n"/>
      <c r="C90" s="2" t="n"/>
      <c r="D90" s="2" t="n"/>
      <c r="E90" s="2" t="n"/>
      <c r="F90" s="4" t="n"/>
      <c r="G90" s="2" t="n"/>
      <c r="H90" s="33">
        <f>IF($G90="","",IFERROR(VLOOKUP($G90,'Setup &amp; Instructions'!$A$5:$B$16,2,FALSE),""))</f>
        <v/>
      </c>
      <c r="I90" s="34" t="n"/>
      <c r="J90" s="35">
        <f>IF(OR($I90="",$H90=""),"",$I90*$H90)</f>
        <v/>
      </c>
      <c r="K90" s="35">
        <f>IF(OR($I90="",$J90=""),"",$I90+$J90)</f>
        <v/>
      </c>
      <c r="L90" s="4" t="n"/>
      <c r="M90" s="2" t="n"/>
    </row>
    <row r="91">
      <c r="A91" s="2" t="n"/>
      <c r="B91" s="32" t="n"/>
      <c r="C91" s="2" t="n"/>
      <c r="D91" s="2" t="n"/>
      <c r="E91" s="2" t="n"/>
      <c r="F91" s="4" t="n"/>
      <c r="G91" s="2" t="n"/>
      <c r="H91" s="36">
        <f>IF($G91="","",IFERROR(VLOOKUP($G91,'Setup &amp; Instructions'!$A$5:$B$16,2,FALSE),""))</f>
        <v/>
      </c>
      <c r="I91" s="34" t="n"/>
      <c r="J91" s="37">
        <f>IF(OR($I91="",$H91=""),"",$I91*$H91)</f>
        <v/>
      </c>
      <c r="K91" s="37">
        <f>IF(OR($I91="",$J91=""),"",$I91+$J91)</f>
        <v/>
      </c>
      <c r="L91" s="4" t="n"/>
      <c r="M91" s="2" t="n"/>
    </row>
    <row r="92">
      <c r="A92" s="2" t="n"/>
      <c r="B92" s="32" t="n"/>
      <c r="C92" s="2" t="n"/>
      <c r="D92" s="2" t="n"/>
      <c r="E92" s="2" t="n"/>
      <c r="F92" s="4" t="n"/>
      <c r="G92" s="2" t="n"/>
      <c r="H92" s="33">
        <f>IF($G92="","",IFERROR(VLOOKUP($G92,'Setup &amp; Instructions'!$A$5:$B$16,2,FALSE),""))</f>
        <v/>
      </c>
      <c r="I92" s="34" t="n"/>
      <c r="J92" s="35">
        <f>IF(OR($I92="",$H92=""),"",$I92*$H92)</f>
        <v/>
      </c>
      <c r="K92" s="35">
        <f>IF(OR($I92="",$J92=""),"",$I92+$J92)</f>
        <v/>
      </c>
      <c r="L92" s="4" t="n"/>
      <c r="M92" s="2" t="n"/>
    </row>
    <row r="93">
      <c r="A93" s="2" t="n"/>
      <c r="B93" s="32" t="n"/>
      <c r="C93" s="2" t="n"/>
      <c r="D93" s="2" t="n"/>
      <c r="E93" s="2" t="n"/>
      <c r="F93" s="4" t="n"/>
      <c r="G93" s="2" t="n"/>
      <c r="H93" s="36">
        <f>IF($G93="","",IFERROR(VLOOKUP($G93,'Setup &amp; Instructions'!$A$5:$B$16,2,FALSE),""))</f>
        <v/>
      </c>
      <c r="I93" s="34" t="n"/>
      <c r="J93" s="37">
        <f>IF(OR($I93="",$H93=""),"",$I93*$H93)</f>
        <v/>
      </c>
      <c r="K93" s="37">
        <f>IF(OR($I93="",$J93=""),"",$I93+$J93)</f>
        <v/>
      </c>
      <c r="L93" s="4" t="n"/>
      <c r="M93" s="2" t="n"/>
    </row>
    <row r="94">
      <c r="A94" s="2" t="n"/>
      <c r="B94" s="32" t="n"/>
      <c r="C94" s="2" t="n"/>
      <c r="D94" s="2" t="n"/>
      <c r="E94" s="2" t="n"/>
      <c r="F94" s="4" t="n"/>
      <c r="G94" s="2" t="n"/>
      <c r="H94" s="33">
        <f>IF($G94="","",IFERROR(VLOOKUP($G94,'Setup &amp; Instructions'!$A$5:$B$16,2,FALSE),""))</f>
        <v/>
      </c>
      <c r="I94" s="34" t="n"/>
      <c r="J94" s="35">
        <f>IF(OR($I94="",$H94=""),"",$I94*$H94)</f>
        <v/>
      </c>
      <c r="K94" s="35">
        <f>IF(OR($I94="",$J94=""),"",$I94+$J94)</f>
        <v/>
      </c>
      <c r="L94" s="4" t="n"/>
      <c r="M94" s="2" t="n"/>
    </row>
    <row r="95">
      <c r="A95" s="2" t="n"/>
      <c r="B95" s="32" t="n"/>
      <c r="C95" s="2" t="n"/>
      <c r="D95" s="2" t="n"/>
      <c r="E95" s="2" t="n"/>
      <c r="F95" s="4" t="n"/>
      <c r="G95" s="2" t="n"/>
      <c r="H95" s="36">
        <f>IF($G95="","",IFERROR(VLOOKUP($G95,'Setup &amp; Instructions'!$A$5:$B$16,2,FALSE),""))</f>
        <v/>
      </c>
      <c r="I95" s="34" t="n"/>
      <c r="J95" s="37">
        <f>IF(OR($I95="",$H95=""),"",$I95*$H95)</f>
        <v/>
      </c>
      <c r="K95" s="37">
        <f>IF(OR($I95="",$J95=""),"",$I95+$J95)</f>
        <v/>
      </c>
      <c r="L95" s="4" t="n"/>
      <c r="M95" s="2" t="n"/>
    </row>
    <row r="96">
      <c r="A96" s="2" t="n"/>
      <c r="B96" s="32" t="n"/>
      <c r="C96" s="2" t="n"/>
      <c r="D96" s="2" t="n"/>
      <c r="E96" s="2" t="n"/>
      <c r="F96" s="4" t="n"/>
      <c r="G96" s="2" t="n"/>
      <c r="H96" s="33">
        <f>IF($G96="","",IFERROR(VLOOKUP($G96,'Setup &amp; Instructions'!$A$5:$B$16,2,FALSE),""))</f>
        <v/>
      </c>
      <c r="I96" s="34" t="n"/>
      <c r="J96" s="35">
        <f>IF(OR($I96="",$H96=""),"",$I96*$H96)</f>
        <v/>
      </c>
      <c r="K96" s="35">
        <f>IF(OR($I96="",$J96=""),"",$I96+$J96)</f>
        <v/>
      </c>
      <c r="L96" s="4" t="n"/>
      <c r="M96" s="2" t="n"/>
    </row>
    <row r="97">
      <c r="A97" s="2" t="n"/>
      <c r="B97" s="32" t="n"/>
      <c r="C97" s="2" t="n"/>
      <c r="D97" s="2" t="n"/>
      <c r="E97" s="2" t="n"/>
      <c r="F97" s="4" t="n"/>
      <c r="G97" s="2" t="n"/>
      <c r="H97" s="36">
        <f>IF($G97="","",IFERROR(VLOOKUP($G97,'Setup &amp; Instructions'!$A$5:$B$16,2,FALSE),""))</f>
        <v/>
      </c>
      <c r="I97" s="34" t="n"/>
      <c r="J97" s="37">
        <f>IF(OR($I97="",$H97=""),"",$I97*$H97)</f>
        <v/>
      </c>
      <c r="K97" s="37">
        <f>IF(OR($I97="",$J97=""),"",$I97+$J97)</f>
        <v/>
      </c>
      <c r="L97" s="4" t="n"/>
      <c r="M97" s="2" t="n"/>
    </row>
    <row r="98">
      <c r="A98" s="2" t="n"/>
      <c r="B98" s="32" t="n"/>
      <c r="C98" s="2" t="n"/>
      <c r="D98" s="2" t="n"/>
      <c r="E98" s="2" t="n"/>
      <c r="F98" s="4" t="n"/>
      <c r="G98" s="2" t="n"/>
      <c r="H98" s="33">
        <f>IF($G98="","",IFERROR(VLOOKUP($G98,'Setup &amp; Instructions'!$A$5:$B$16,2,FALSE),""))</f>
        <v/>
      </c>
      <c r="I98" s="34" t="n"/>
      <c r="J98" s="35">
        <f>IF(OR($I98="",$H98=""),"",$I98*$H98)</f>
        <v/>
      </c>
      <c r="K98" s="35">
        <f>IF(OR($I98="",$J98=""),"",$I98+$J98)</f>
        <v/>
      </c>
      <c r="L98" s="4" t="n"/>
      <c r="M98" s="2" t="n"/>
    </row>
    <row r="99">
      <c r="A99" s="2" t="n"/>
      <c r="B99" s="32" t="n"/>
      <c r="C99" s="2" t="n"/>
      <c r="D99" s="2" t="n"/>
      <c r="E99" s="2" t="n"/>
      <c r="F99" s="4" t="n"/>
      <c r="G99" s="2" t="n"/>
      <c r="H99" s="36">
        <f>IF($G99="","",IFERROR(VLOOKUP($G99,'Setup &amp; Instructions'!$A$5:$B$16,2,FALSE),""))</f>
        <v/>
      </c>
      <c r="I99" s="34" t="n"/>
      <c r="J99" s="37">
        <f>IF(OR($I99="",$H99=""),"",$I99*$H99)</f>
        <v/>
      </c>
      <c r="K99" s="37">
        <f>IF(OR($I99="",$J99=""),"",$I99+$J99)</f>
        <v/>
      </c>
      <c r="L99" s="4" t="n"/>
      <c r="M99" s="2" t="n"/>
    </row>
    <row r="100">
      <c r="A100" s="2" t="n"/>
      <c r="B100" s="32" t="n"/>
      <c r="C100" s="2" t="n"/>
      <c r="D100" s="2" t="n"/>
      <c r="E100" s="2" t="n"/>
      <c r="F100" s="4" t="n"/>
      <c r="G100" s="2" t="n"/>
      <c r="H100" s="33">
        <f>IF($G100="","",IFERROR(VLOOKUP($G100,'Setup &amp; Instructions'!$A$5:$B$16,2,FALSE),""))</f>
        <v/>
      </c>
      <c r="I100" s="34" t="n"/>
      <c r="J100" s="35">
        <f>IF(OR($I100="",$H100=""),"",$I100*$H100)</f>
        <v/>
      </c>
      <c r="K100" s="35">
        <f>IF(OR($I100="",$J100=""),"",$I100+$J100)</f>
        <v/>
      </c>
      <c r="L100" s="4" t="n"/>
      <c r="M100" s="2" t="n"/>
    </row>
    <row r="101">
      <c r="A101" s="2" t="n"/>
      <c r="B101" s="32" t="n"/>
      <c r="C101" s="2" t="n"/>
      <c r="D101" s="2" t="n"/>
      <c r="E101" s="2" t="n"/>
      <c r="F101" s="4" t="n"/>
      <c r="G101" s="2" t="n"/>
      <c r="H101" s="36">
        <f>IF($G101="","",IFERROR(VLOOKUP($G101,'Setup &amp; Instructions'!$A$5:$B$16,2,FALSE),""))</f>
        <v/>
      </c>
      <c r="I101" s="34" t="n"/>
      <c r="J101" s="37">
        <f>IF(OR($I101="",$H101=""),"",$I101*$H101)</f>
        <v/>
      </c>
      <c r="K101" s="37">
        <f>IF(OR($I101="",$J101=""),"",$I101+$J101)</f>
        <v/>
      </c>
      <c r="L101" s="4" t="n"/>
      <c r="M101" s="2" t="n"/>
    </row>
    <row r="102">
      <c r="A102" s="2" t="n"/>
      <c r="B102" s="32" t="n"/>
      <c r="C102" s="2" t="n"/>
      <c r="D102" s="2" t="n"/>
      <c r="E102" s="2" t="n"/>
      <c r="F102" s="4" t="n"/>
      <c r="G102" s="2" t="n"/>
      <c r="H102" s="33">
        <f>IF($G102="","",IFERROR(VLOOKUP($G102,'Setup &amp; Instructions'!$A$5:$B$16,2,FALSE),""))</f>
        <v/>
      </c>
      <c r="I102" s="34" t="n"/>
      <c r="J102" s="35">
        <f>IF(OR($I102="",$H102=""),"",$I102*$H102)</f>
        <v/>
      </c>
      <c r="K102" s="35">
        <f>IF(OR($I102="",$J102=""),"",$I102+$J102)</f>
        <v/>
      </c>
      <c r="L102" s="4" t="n"/>
      <c r="M102" s="2" t="n"/>
    </row>
    <row r="103">
      <c r="A103" s="2" t="n"/>
      <c r="B103" s="32" t="n"/>
      <c r="C103" s="2" t="n"/>
      <c r="D103" s="2" t="n"/>
      <c r="E103" s="2" t="n"/>
      <c r="F103" s="4" t="n"/>
      <c r="G103" s="2" t="n"/>
      <c r="H103" s="36">
        <f>IF($G103="","",IFERROR(VLOOKUP($G103,'Setup &amp; Instructions'!$A$5:$B$16,2,FALSE),""))</f>
        <v/>
      </c>
      <c r="I103" s="34" t="n"/>
      <c r="J103" s="37">
        <f>IF(OR($I103="",$H103=""),"",$I103*$H103)</f>
        <v/>
      </c>
      <c r="K103" s="37">
        <f>IF(OR($I103="",$J103=""),"",$I103+$J103)</f>
        <v/>
      </c>
      <c r="L103" s="4" t="n"/>
      <c r="M103" s="2" t="n"/>
    </row>
    <row r="104">
      <c r="A104" s="2" t="n"/>
      <c r="B104" s="32" t="n"/>
      <c r="C104" s="2" t="n"/>
      <c r="D104" s="2" t="n"/>
      <c r="E104" s="2" t="n"/>
      <c r="F104" s="4" t="n"/>
      <c r="G104" s="2" t="n"/>
      <c r="H104" s="33">
        <f>IF($G104="","",IFERROR(VLOOKUP($G104,'Setup &amp; Instructions'!$A$5:$B$16,2,FALSE),""))</f>
        <v/>
      </c>
      <c r="I104" s="34" t="n"/>
      <c r="J104" s="35">
        <f>IF(OR($I104="",$H104=""),"",$I104*$H104)</f>
        <v/>
      </c>
      <c r="K104" s="35">
        <f>IF(OR($I104="",$J104=""),"",$I104+$J104)</f>
        <v/>
      </c>
      <c r="L104" s="4" t="n"/>
      <c r="M104" s="2" t="n"/>
    </row>
    <row r="105">
      <c r="A105" s="2" t="n"/>
      <c r="B105" s="32" t="n"/>
      <c r="C105" s="2" t="n"/>
      <c r="D105" s="2" t="n"/>
      <c r="E105" s="2" t="n"/>
      <c r="F105" s="4" t="n"/>
      <c r="G105" s="2" t="n"/>
      <c r="H105" s="36">
        <f>IF($G105="","",IFERROR(VLOOKUP($G105,'Setup &amp; Instructions'!$A$5:$B$16,2,FALSE),""))</f>
        <v/>
      </c>
      <c r="I105" s="34" t="n"/>
      <c r="J105" s="37">
        <f>IF(OR($I105="",$H105=""),"",$I105*$H105)</f>
        <v/>
      </c>
      <c r="K105" s="37">
        <f>IF(OR($I105="",$J105=""),"",$I105+$J105)</f>
        <v/>
      </c>
      <c r="L105" s="4" t="n"/>
      <c r="M105" s="2" t="n"/>
    </row>
    <row r="106">
      <c r="A106" s="2" t="n"/>
      <c r="B106" s="32" t="n"/>
      <c r="C106" s="2" t="n"/>
      <c r="D106" s="2" t="n"/>
      <c r="E106" s="2" t="n"/>
      <c r="F106" s="4" t="n"/>
      <c r="G106" s="2" t="n"/>
      <c r="H106" s="33">
        <f>IF($G106="","",IFERROR(VLOOKUP($G106,'Setup &amp; Instructions'!$A$5:$B$16,2,FALSE),""))</f>
        <v/>
      </c>
      <c r="I106" s="34" t="n"/>
      <c r="J106" s="35">
        <f>IF(OR($I106="",$H106=""),"",$I106*$H106)</f>
        <v/>
      </c>
      <c r="K106" s="35">
        <f>IF(OR($I106="",$J106=""),"",$I106+$J106)</f>
        <v/>
      </c>
      <c r="L106" s="4" t="n"/>
      <c r="M106" s="2" t="n"/>
    </row>
    <row r="107">
      <c r="A107" s="2" t="n"/>
      <c r="B107" s="32" t="n"/>
      <c r="C107" s="2" t="n"/>
      <c r="D107" s="2" t="n"/>
      <c r="E107" s="2" t="n"/>
      <c r="F107" s="4" t="n"/>
      <c r="G107" s="2" t="n"/>
      <c r="H107" s="36">
        <f>IF($G107="","",IFERROR(VLOOKUP($G107,'Setup &amp; Instructions'!$A$5:$B$16,2,FALSE),""))</f>
        <v/>
      </c>
      <c r="I107" s="34" t="n"/>
      <c r="J107" s="37">
        <f>IF(OR($I107="",$H107=""),"",$I107*$H107)</f>
        <v/>
      </c>
      <c r="K107" s="37">
        <f>IF(OR($I107="",$J107=""),"",$I107+$J107)</f>
        <v/>
      </c>
      <c r="L107" s="4" t="n"/>
      <c r="M107" s="2" t="n"/>
    </row>
    <row r="108">
      <c r="A108" s="2" t="n"/>
      <c r="B108" s="32" t="n"/>
      <c r="C108" s="2" t="n"/>
      <c r="D108" s="2" t="n"/>
      <c r="E108" s="2" t="n"/>
      <c r="F108" s="4" t="n"/>
      <c r="G108" s="2" t="n"/>
      <c r="H108" s="33">
        <f>IF($G108="","",IFERROR(VLOOKUP($G108,'Setup &amp; Instructions'!$A$5:$B$16,2,FALSE),""))</f>
        <v/>
      </c>
      <c r="I108" s="34" t="n"/>
      <c r="J108" s="35">
        <f>IF(OR($I108="",$H108=""),"",$I108*$H108)</f>
        <v/>
      </c>
      <c r="K108" s="35">
        <f>IF(OR($I108="",$J108=""),"",$I108+$J108)</f>
        <v/>
      </c>
      <c r="L108" s="4" t="n"/>
      <c r="M108" s="2" t="n"/>
    </row>
    <row r="109">
      <c r="A109" s="2" t="n"/>
      <c r="B109" s="32" t="n"/>
      <c r="C109" s="2" t="n"/>
      <c r="D109" s="2" t="n"/>
      <c r="E109" s="2" t="n"/>
      <c r="F109" s="4" t="n"/>
      <c r="G109" s="2" t="n"/>
      <c r="H109" s="36">
        <f>IF($G109="","",IFERROR(VLOOKUP($G109,'Setup &amp; Instructions'!$A$5:$B$16,2,FALSE),""))</f>
        <v/>
      </c>
      <c r="I109" s="34" t="n"/>
      <c r="J109" s="37">
        <f>IF(OR($I109="",$H109=""),"",$I109*$H109)</f>
        <v/>
      </c>
      <c r="K109" s="37">
        <f>IF(OR($I109="",$J109=""),"",$I109+$J109)</f>
        <v/>
      </c>
      <c r="L109" s="4" t="n"/>
      <c r="M109" s="2" t="n"/>
    </row>
    <row r="110">
      <c r="A110" s="2" t="n"/>
      <c r="B110" s="32" t="n"/>
      <c r="C110" s="2" t="n"/>
      <c r="D110" s="2" t="n"/>
      <c r="E110" s="2" t="n"/>
      <c r="F110" s="4" t="n"/>
      <c r="G110" s="2" t="n"/>
      <c r="H110" s="33">
        <f>IF($G110="","",IFERROR(VLOOKUP($G110,'Setup &amp; Instructions'!$A$5:$B$16,2,FALSE),""))</f>
        <v/>
      </c>
      <c r="I110" s="34" t="n"/>
      <c r="J110" s="35">
        <f>IF(OR($I110="",$H110=""),"",$I110*$H110)</f>
        <v/>
      </c>
      <c r="K110" s="35">
        <f>IF(OR($I110="",$J110=""),"",$I110+$J110)</f>
        <v/>
      </c>
      <c r="L110" s="4" t="n"/>
      <c r="M110" s="2" t="n"/>
    </row>
    <row r="111">
      <c r="A111" s="2" t="n"/>
      <c r="B111" s="32" t="n"/>
      <c r="C111" s="2" t="n"/>
      <c r="D111" s="2" t="n"/>
      <c r="E111" s="2" t="n"/>
      <c r="F111" s="4" t="n"/>
      <c r="G111" s="2" t="n"/>
      <c r="H111" s="36">
        <f>IF($G111="","",IFERROR(VLOOKUP($G111,'Setup &amp; Instructions'!$A$5:$B$16,2,FALSE),""))</f>
        <v/>
      </c>
      <c r="I111" s="34" t="n"/>
      <c r="J111" s="37">
        <f>IF(OR($I111="",$H111=""),"",$I111*$H111)</f>
        <v/>
      </c>
      <c r="K111" s="37">
        <f>IF(OR($I111="",$J111=""),"",$I111+$J111)</f>
        <v/>
      </c>
      <c r="L111" s="4" t="n"/>
      <c r="M111" s="2" t="n"/>
    </row>
  </sheetData>
  <autoFilter ref="A1:M111"/>
  <conditionalFormatting sqref="G2:G111">
    <cfRule type="expression" priority="1" dxfId="0" stopIfTrue="1">
      <formula>AND($A2&lt;&gt;"",$G2="")</formula>
    </cfRule>
  </conditionalFormatting>
  <conditionalFormatting sqref="I2:I111">
    <cfRule type="expression" priority="2" dxfId="0" stopIfTrue="1">
      <formula>AND($F2="Income",$I2&lt;0)</formula>
    </cfRule>
  </conditionalFormatting>
  <conditionalFormatting sqref="L2:L111">
    <cfRule type="expression" priority="3" dxfId="0" stopIfTrue="1">
      <formula>AND($A2&lt;&gt;"",$L2="Unpaid")</formula>
    </cfRule>
  </conditionalFormatting>
  <dataValidations count="3">
    <dataValidation sqref="F2:F111" showErrorMessage="1" showInputMessage="1" allowBlank="1" type="list">
      <formula1>'Setup &amp; Instructions'!$D$5:$D$6</formula1>
    </dataValidation>
    <dataValidation sqref="G2:G111" showErrorMessage="1" showInputMessage="1" allowBlank="1" type="list">
      <formula1>'Setup &amp; Instructions'!$A$5:$A$16</formula1>
    </dataValidation>
    <dataValidation sqref="L2:L111" showErrorMessage="1" showInputMessage="1" allowBlank="1" type="list">
      <formula1>'Setup &amp; Instructions'!$E$5:$E$7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1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7" customWidth="1" min="2" max="2"/>
    <col width="4" customWidth="1" min="3" max="3"/>
    <col width="27" customWidth="1" min="4" max="4"/>
    <col width="18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26" customHeight="1">
      <c r="A1" s="10" t="inlineStr">
        <is>
          <t>Profit and Loss Account</t>
        </is>
      </c>
    </row>
    <row r="2">
      <c r="A2" s="11" t="inlineStr">
        <is>
          <t>Business name</t>
        </is>
      </c>
      <c r="B2" s="2" t="inlineStr">
        <is>
          <t>Harbour View Consulting Limited</t>
        </is>
      </c>
      <c r="D2" s="11" t="inlineStr">
        <is>
          <t>Income transaction count</t>
        </is>
      </c>
      <c r="E2" s="12">
        <f>COUNTIF('Transactions'!$F$2:$F$111,"Income")</f>
        <v/>
      </c>
    </row>
    <row r="3">
      <c r="A3" s="11" t="inlineStr">
        <is>
          <t>Reporting year</t>
        </is>
      </c>
      <c r="B3" s="2" t="n">
        <v>2026</v>
      </c>
      <c r="D3" s="11" t="inlineStr">
        <is>
          <t>Average transaction value</t>
        </is>
      </c>
      <c r="E3" s="37">
        <f>IFERROR(AVERAGE('Transactions'!$I$2:$I$111),0)</f>
        <v/>
      </c>
    </row>
    <row r="4">
      <c r="A4" s="11" t="inlineStr">
        <is>
          <t>Start date</t>
        </is>
      </c>
      <c r="B4" s="38" t="n">
        <v>46023</v>
      </c>
    </row>
    <row r="5">
      <c r="A5" s="11" t="inlineStr">
        <is>
          <t>End date</t>
        </is>
      </c>
      <c r="B5" s="38" t="n">
        <v>46387</v>
      </c>
    </row>
    <row r="6"/>
    <row r="7">
      <c r="A7" s="1" t="inlineStr">
        <is>
          <t>P&amp;L line</t>
        </is>
      </c>
      <c r="B7" s="1" t="inlineStr">
        <is>
          <t>Amount (€)</t>
        </is>
      </c>
    </row>
    <row r="8">
      <c r="A8" s="14" t="inlineStr">
        <is>
          <t>Revenue</t>
        </is>
      </c>
      <c r="B8" s="37">
        <f>SUMIFS('Transactions'!$I$2:$I$111,'Transactions'!$F$2:$F$111,"Income",'Transactions'!$B$2:$B$111,"&gt;="&amp;$B$4,'Transactions'!$B$2:$B$111,"&lt;="&amp;$B$5)</f>
        <v/>
      </c>
    </row>
    <row r="9">
      <c r="A9" s="14" t="inlineStr">
        <is>
          <t>Cost of sales</t>
        </is>
      </c>
      <c r="B9" s="37">
        <f>SUMIFS('Transactions'!$I$2:$I$111,'Transactions'!$G$2:$G$111,$A$9,'Transactions'!$F$2:$F$111,"Expense",'Transactions'!$B$2:$B$111,"&gt;="&amp;$B$4,'Transactions'!$B$2:$B$111,"&lt;="&amp;$B$5)</f>
        <v/>
      </c>
    </row>
    <row r="10">
      <c r="A10" s="11" t="inlineStr">
        <is>
          <t>Gross profit</t>
        </is>
      </c>
      <c r="B10" s="39">
        <f>B8-B9</f>
        <v/>
      </c>
    </row>
    <row r="11">
      <c r="A11" s="16" t="inlineStr">
        <is>
          <t>Gross profit margin</t>
        </is>
      </c>
      <c r="B11" s="40">
        <f>IFERROR(B10/B8,0)</f>
        <v/>
      </c>
    </row>
    <row r="12">
      <c r="A12" s="14" t="inlineStr">
        <is>
          <t>Premises</t>
        </is>
      </c>
      <c r="B12" s="37">
        <f>SUMIFS('Transactions'!$I$2:$I$111,'Transactions'!$G$2:$G$111,$A$12,'Transactions'!$F$2:$F$111,"Expense",'Transactions'!$B$2:$B$111,"&gt;="&amp;$B$4,'Transactions'!$B$2:$B$111,"&lt;="&amp;$B$5)</f>
        <v/>
      </c>
      <c r="O12" t="inlineStr">
        <is>
          <t>Measure</t>
        </is>
      </c>
      <c r="P12" t="inlineStr">
        <is>
          <t>Amount (€)</t>
        </is>
      </c>
      <c r="R12" t="inlineStr">
        <is>
          <t>Operating expense category</t>
        </is>
      </c>
      <c r="S12" t="inlineStr">
        <is>
          <t>Amount (€)</t>
        </is>
      </c>
    </row>
    <row r="13">
      <c r="A13" s="14" t="inlineStr">
        <is>
          <t>Software and subscriptions</t>
        </is>
      </c>
      <c r="B13" s="37">
        <f>SUMIFS('Transactions'!$I$2:$I$111,'Transactions'!$G$2:$G$111,$A$13,'Transactions'!$F$2:$F$111,"Expense",'Transactions'!$B$2:$B$111,"&gt;="&amp;$B$4,'Transactions'!$B$2:$B$111,"&lt;="&amp;$B$5)</f>
        <v/>
      </c>
      <c r="O13" t="inlineStr">
        <is>
          <t>Revenue</t>
        </is>
      </c>
      <c r="P13" s="41">
        <f>B8</f>
        <v/>
      </c>
      <c r="R13">
        <f>IF($B$12=0,"",$A$12)</f>
        <v/>
      </c>
      <c r="S13" s="41">
        <f>IF($B$12=0,"",$B$12)</f>
        <v/>
      </c>
    </row>
    <row r="14">
      <c r="A14" s="14" t="inlineStr">
        <is>
          <t>Insurance</t>
        </is>
      </c>
      <c r="B14" s="37">
        <f>SUMIFS('Transactions'!$I$2:$I$111,'Transactions'!$G$2:$G$111,$A$14,'Transactions'!$F$2:$F$111,"Expense",'Transactions'!$B$2:$B$111,"&gt;="&amp;$B$4,'Transactions'!$B$2:$B$111,"&lt;="&amp;$B$5)</f>
        <v/>
      </c>
      <c r="O14" t="inlineStr">
        <is>
          <t>Cost of sales</t>
        </is>
      </c>
      <c r="P14" s="41">
        <f>B9</f>
        <v/>
      </c>
      <c r="R14">
        <f>IF($B$13=0,"",$A$13)</f>
        <v/>
      </c>
      <c r="S14" s="41">
        <f>IF($B$13=0,"",$B$13)</f>
        <v/>
      </c>
    </row>
    <row r="15">
      <c r="A15" s="14" t="inlineStr">
        <is>
          <t>Travel</t>
        </is>
      </c>
      <c r="B15" s="37">
        <f>SUMIFS('Transactions'!$I$2:$I$111,'Transactions'!$G$2:$G$111,$A$15,'Transactions'!$F$2:$F$111,"Expense",'Transactions'!$B$2:$B$111,"&gt;="&amp;$B$4,'Transactions'!$B$2:$B$111,"&lt;="&amp;$B$5)</f>
        <v/>
      </c>
      <c r="O15" t="inlineStr">
        <is>
          <t>Operating expenses</t>
        </is>
      </c>
      <c r="P15" s="41">
        <f>B19</f>
        <v/>
      </c>
      <c r="R15">
        <f>IF($B$14=0,"",$A$14)</f>
        <v/>
      </c>
      <c r="S15" s="41">
        <f>IF($B$14=0,"",$B$14)</f>
        <v/>
      </c>
    </row>
    <row r="16">
      <c r="A16" s="14" t="inlineStr">
        <is>
          <t>Marketing</t>
        </is>
      </c>
      <c r="B16" s="37">
        <f>SUMIFS('Transactions'!$I$2:$I$111,'Transactions'!$G$2:$G$111,$A$16,'Transactions'!$F$2:$F$111,"Expense",'Transactions'!$B$2:$B$111,"&gt;="&amp;$B$4,'Transactions'!$B$2:$B$111,"&lt;="&amp;$B$5)</f>
        <v/>
      </c>
      <c r="O16" t="inlineStr">
        <is>
          <t>Operating profit</t>
        </is>
      </c>
      <c r="P16" s="41">
        <f>B20</f>
        <v/>
      </c>
      <c r="R16">
        <f>IF($B$15=0,"",$A$15)</f>
        <v/>
      </c>
      <c r="S16" s="41">
        <f>IF($B$15=0,"",$B$15)</f>
        <v/>
      </c>
    </row>
    <row r="17">
      <c r="A17" s="14" t="inlineStr">
        <is>
          <t>Office expenses</t>
        </is>
      </c>
      <c r="B17" s="37">
        <f>SUMIFS('Transactions'!$I$2:$I$111,'Transactions'!$G$2:$G$111,$A$17,'Transactions'!$F$2:$F$111,"Expense",'Transactions'!$B$2:$B$111,"&gt;="&amp;$B$4,'Transactions'!$B$2:$B$111,"&lt;="&amp;$B$5)</f>
        <v/>
      </c>
      <c r="R17">
        <f>IF($B$16=0,"",$A$16)</f>
        <v/>
      </c>
      <c r="S17" s="41">
        <f>IF($B$16=0,"",$B$16)</f>
        <v/>
      </c>
    </row>
    <row r="18">
      <c r="A18" s="14" t="inlineStr">
        <is>
          <t>Bank charges</t>
        </is>
      </c>
      <c r="B18" s="37">
        <f>SUMIFS('Transactions'!$I$2:$I$111,'Transactions'!$G$2:$G$111,$A$18,'Transactions'!$F$2:$F$111,"Expense",'Transactions'!$B$2:$B$111,"&gt;="&amp;$B$4,'Transactions'!$B$2:$B$111,"&lt;="&amp;$B$5)</f>
        <v/>
      </c>
      <c r="R18">
        <f>IF($B$17=0,"",$A$17)</f>
        <v/>
      </c>
      <c r="S18" s="41">
        <f>IF($B$17=0,"",$B$17)</f>
        <v/>
      </c>
    </row>
    <row r="19">
      <c r="A19" s="11" t="inlineStr">
        <is>
          <t>Total operating expenses</t>
        </is>
      </c>
      <c r="B19" s="39">
        <f>SUM(B12:B18)</f>
        <v/>
      </c>
      <c r="R19">
        <f>IF($B$18=0,"",$A$18)</f>
        <v/>
      </c>
      <c r="S19" s="41">
        <f>IF($B$18=0,"",$B$18)</f>
        <v/>
      </c>
    </row>
    <row r="20">
      <c r="A20" s="11" t="inlineStr">
        <is>
          <t>Operating profit / (loss)</t>
        </is>
      </c>
      <c r="B20" s="39">
        <f>B10-B19</f>
        <v/>
      </c>
    </row>
    <row r="21">
      <c r="A21" s="16" t="inlineStr">
        <is>
          <t>Operating profit margin</t>
        </is>
      </c>
      <c r="B21" s="40">
        <f>IFERROR(B20/B8,0)</f>
        <v/>
      </c>
    </row>
  </sheetData>
  <mergeCells count="1">
    <mergeCell ref="A1:M1"/>
  </mergeCells>
  <conditionalFormatting sqref="B10:B11">
    <cfRule type="cellIs" priority="1" operator="greaterThan" dxfId="1">
      <formula>0</formula>
    </cfRule>
    <cfRule type="cellIs" priority="2" operator="lessThan" dxfId="0">
      <formula>0</formula>
    </cfRule>
  </conditionalFormatting>
  <conditionalFormatting sqref="B20:B21">
    <cfRule type="cellIs" priority="3" operator="greaterThan" dxfId="1">
      <formula>0</formula>
    </cfRule>
    <cfRule type="cellIs" priority="4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0" customWidth="1" min="4" max="4"/>
    <col width="18" customWidth="1" min="5" max="5"/>
    <col width="16" customWidth="1" min="6" max="6"/>
    <col hidden="1" width="13" customWidth="1" min="7" max="7"/>
    <col hidden="1" width="30" customWidth="1" min="8" max="8"/>
    <col width="18" customWidth="1" min="9" max="9"/>
    <col width="4" customWidth="1" min="10" max="10"/>
    <col width="4" customWidth="1" min="11" max="11"/>
    <col width="4" customWidth="1" min="12" max="12"/>
    <col width="4" customWidth="1" min="13" max="13"/>
  </cols>
  <sheetData>
    <row r="1" ht="26" customHeight="1">
      <c r="A1" s="10" t="inlineStr">
        <is>
          <t>Monthly Analysis - 2026</t>
        </is>
      </c>
    </row>
    <row r="2">
      <c r="H2" s="19" t="inlineStr">
        <is>
          <t>Key performance indicators</t>
        </is>
      </c>
      <c r="I2" s="20" t="n"/>
    </row>
    <row r="3">
      <c r="H3" s="11" t="inlineStr">
        <is>
          <t>Full-year revenue</t>
        </is>
      </c>
      <c r="I3" s="37">
        <f>SUM($B$6:$B$17)</f>
        <v/>
      </c>
    </row>
    <row r="4">
      <c r="H4" s="11" t="inlineStr">
        <is>
          <t>Full-year operating expenses</t>
        </is>
      </c>
      <c r="I4" s="37">
        <f>SUM($D$6:$D$17)</f>
        <v/>
      </c>
    </row>
    <row r="5">
      <c r="A5" s="1" t="inlineStr">
        <is>
          <t>Month</t>
        </is>
      </c>
      <c r="B5" s="1" t="inlineStr">
        <is>
          <t>Revenue</t>
        </is>
      </c>
      <c r="C5" s="1" t="inlineStr">
        <is>
          <t>Cost of sales</t>
        </is>
      </c>
      <c r="D5" s="1" t="inlineStr">
        <is>
          <t>Operating expenses</t>
        </is>
      </c>
      <c r="E5" s="1" t="inlineStr">
        <is>
          <t>Operating profit</t>
        </is>
      </c>
      <c r="F5" s="1" t="inlineStr">
        <is>
          <t>Profit margin</t>
        </is>
      </c>
      <c r="G5" t="inlineStr">
        <is>
          <t>Start date</t>
        </is>
      </c>
      <c r="H5" s="11" t="inlineStr">
        <is>
          <t>End date</t>
        </is>
      </c>
      <c r="I5" s="37">
        <f>SUM($E$6:$E$17)</f>
        <v/>
      </c>
    </row>
    <row r="6">
      <c r="A6" s="21" t="inlineStr">
        <is>
          <t>January</t>
        </is>
      </c>
      <c r="B6" s="35">
        <f>SUMIFS('Transactions'!$I$2:$I$111,'Transactions'!$F$2:$F$111,"Income",'Transactions'!$B$2:$B$111,"&gt;="&amp;$G6,'Transactions'!$B$2:$B$111,"&lt;="&amp;$H6)</f>
        <v/>
      </c>
      <c r="C6" s="35">
        <f>SUMIFS('Transactions'!$I$2:$I$111,'Transactions'!$G$2:$G$111,"Cost of sales",'Transactions'!$F$2:$F$111,"Expense",'Transactions'!$B$2:$B$111,"&gt;="&amp;$G6,'Transactions'!$B$2:$B$111,"&lt;="&amp;$H6)</f>
        <v/>
      </c>
      <c r="D6" s="35">
        <f>SUMIFS('Transactions'!$I$2:$I$111,'Transactions'!$F$2:$F$111,"Expense",'Transactions'!$B$2:$B$111,"&gt;="&amp;$G6,'Transactions'!$B$2:$B$111,"&lt;="&amp;$H6)-$C6</f>
        <v/>
      </c>
      <c r="E6" s="35">
        <f>B6-C6-D6</f>
        <v/>
      </c>
      <c r="F6" s="42">
        <f>IFERROR(E6/B6,0)</f>
        <v/>
      </c>
      <c r="G6" s="43" t="n">
        <v>46023</v>
      </c>
      <c r="H6" s="44" t="n">
        <v>46053</v>
      </c>
      <c r="I6" s="37">
        <f>IFERROR(AVERAGE($B$6:$B$17),0)</f>
        <v/>
      </c>
    </row>
    <row r="7">
      <c r="A7" s="14" t="inlineStr">
        <is>
          <t>February</t>
        </is>
      </c>
      <c r="B7" s="37">
        <f>SUMIFS('Transactions'!$I$2:$I$111,'Transactions'!$F$2:$F$111,"Income",'Transactions'!$B$2:$B$111,"&gt;="&amp;$G7,'Transactions'!$B$2:$B$111,"&lt;="&amp;$H7)</f>
        <v/>
      </c>
      <c r="C7" s="37">
        <f>SUMIFS('Transactions'!$I$2:$I$111,'Transactions'!$G$2:$G$111,"Cost of sales",'Transactions'!$F$2:$F$111,"Expense",'Transactions'!$B$2:$B$111,"&gt;="&amp;$G7,'Transactions'!$B$2:$B$111,"&lt;="&amp;$H7)</f>
        <v/>
      </c>
      <c r="D7" s="37">
        <f>SUMIFS('Transactions'!$I$2:$I$111,'Transactions'!$F$2:$F$111,"Expense",'Transactions'!$B$2:$B$111,"&gt;="&amp;$G7,'Transactions'!$B$2:$B$111,"&lt;="&amp;$H7)-$C7</f>
        <v/>
      </c>
      <c r="E7" s="37">
        <f>B7-C7-D7</f>
        <v/>
      </c>
      <c r="F7" s="45">
        <f>IFERROR(E7/B7,0)</f>
        <v/>
      </c>
      <c r="G7" s="43" t="n">
        <v>46054</v>
      </c>
      <c r="H7" s="44" t="n">
        <v>46081</v>
      </c>
      <c r="I7" s="12">
        <f>COUNTIF('Transactions'!$F$2:$F$111,"Income")</f>
        <v/>
      </c>
    </row>
    <row r="8">
      <c r="A8" s="21" t="inlineStr">
        <is>
          <t>March</t>
        </is>
      </c>
      <c r="B8" s="35">
        <f>SUMIFS('Transactions'!$I$2:$I$111,'Transactions'!$F$2:$F$111,"Income",'Transactions'!$B$2:$B$111,"&gt;="&amp;$G8,'Transactions'!$B$2:$B$111,"&lt;="&amp;$H8)</f>
        <v/>
      </c>
      <c r="C8" s="35">
        <f>SUMIFS('Transactions'!$I$2:$I$111,'Transactions'!$G$2:$G$111,"Cost of sales",'Transactions'!$F$2:$F$111,"Expense",'Transactions'!$B$2:$B$111,"&gt;="&amp;$G8,'Transactions'!$B$2:$B$111,"&lt;="&amp;$H8)</f>
        <v/>
      </c>
      <c r="D8" s="35">
        <f>SUMIFS('Transactions'!$I$2:$I$111,'Transactions'!$F$2:$F$111,"Expense",'Transactions'!$B$2:$B$111,"&gt;="&amp;$G8,'Transactions'!$B$2:$B$111,"&lt;="&amp;$H8)-$C8</f>
        <v/>
      </c>
      <c r="E8" s="35">
        <f>B8-C8-D8</f>
        <v/>
      </c>
      <c r="F8" s="42">
        <f>IFERROR(E8/B8,0)</f>
        <v/>
      </c>
      <c r="G8" s="43" t="n">
        <v>46082</v>
      </c>
      <c r="H8" s="43" t="n">
        <v>46112</v>
      </c>
    </row>
    <row r="9">
      <c r="A9" s="14" t="inlineStr">
        <is>
          <t>April</t>
        </is>
      </c>
      <c r="B9" s="37">
        <f>SUMIFS('Transactions'!$I$2:$I$111,'Transactions'!$F$2:$F$111,"Income",'Transactions'!$B$2:$B$111,"&gt;="&amp;$G9,'Transactions'!$B$2:$B$111,"&lt;="&amp;$H9)</f>
        <v/>
      </c>
      <c r="C9" s="37">
        <f>SUMIFS('Transactions'!$I$2:$I$111,'Transactions'!$G$2:$G$111,"Cost of sales",'Transactions'!$F$2:$F$111,"Expense",'Transactions'!$B$2:$B$111,"&gt;="&amp;$G9,'Transactions'!$B$2:$B$111,"&lt;="&amp;$H9)</f>
        <v/>
      </c>
      <c r="D9" s="37">
        <f>SUMIFS('Transactions'!$I$2:$I$111,'Transactions'!$F$2:$F$111,"Expense",'Transactions'!$B$2:$B$111,"&gt;="&amp;$G9,'Transactions'!$B$2:$B$111,"&lt;="&amp;$H9)-$C9</f>
        <v/>
      </c>
      <c r="E9" s="37">
        <f>B9-C9-D9</f>
        <v/>
      </c>
      <c r="F9" s="45">
        <f>IFERROR(E9/B9,0)</f>
        <v/>
      </c>
      <c r="G9" s="43" t="n">
        <v>46113</v>
      </c>
      <c r="H9" s="43" t="n">
        <v>46142</v>
      </c>
    </row>
    <row r="10">
      <c r="A10" s="21" t="inlineStr">
        <is>
          <t>May</t>
        </is>
      </c>
      <c r="B10" s="35">
        <f>SUMIFS('Transactions'!$I$2:$I$111,'Transactions'!$F$2:$F$111,"Income",'Transactions'!$B$2:$B$111,"&gt;="&amp;$G10,'Transactions'!$B$2:$B$111,"&lt;="&amp;$H10)</f>
        <v/>
      </c>
      <c r="C10" s="35">
        <f>SUMIFS('Transactions'!$I$2:$I$111,'Transactions'!$G$2:$G$111,"Cost of sales",'Transactions'!$F$2:$F$111,"Expense",'Transactions'!$B$2:$B$111,"&gt;="&amp;$G10,'Transactions'!$B$2:$B$111,"&lt;="&amp;$H10)</f>
        <v/>
      </c>
      <c r="D10" s="35">
        <f>SUMIFS('Transactions'!$I$2:$I$111,'Transactions'!$F$2:$F$111,"Expense",'Transactions'!$B$2:$B$111,"&gt;="&amp;$G10,'Transactions'!$B$2:$B$111,"&lt;="&amp;$H10)-$C10</f>
        <v/>
      </c>
      <c r="E10" s="35">
        <f>B10-C10-D10</f>
        <v/>
      </c>
      <c r="F10" s="42">
        <f>IFERROR(E10/B10,0)</f>
        <v/>
      </c>
      <c r="G10" s="43" t="n">
        <v>46143</v>
      </c>
      <c r="H10" s="43" t="n">
        <v>46173</v>
      </c>
    </row>
    <row r="11">
      <c r="A11" s="14" t="inlineStr">
        <is>
          <t>June</t>
        </is>
      </c>
      <c r="B11" s="37">
        <f>SUMIFS('Transactions'!$I$2:$I$111,'Transactions'!$F$2:$F$111,"Income",'Transactions'!$B$2:$B$111,"&gt;="&amp;$G11,'Transactions'!$B$2:$B$111,"&lt;="&amp;$H11)</f>
        <v/>
      </c>
      <c r="C11" s="37">
        <f>SUMIFS('Transactions'!$I$2:$I$111,'Transactions'!$G$2:$G$111,"Cost of sales",'Transactions'!$F$2:$F$111,"Expense",'Transactions'!$B$2:$B$111,"&gt;="&amp;$G11,'Transactions'!$B$2:$B$111,"&lt;="&amp;$H11)</f>
        <v/>
      </c>
      <c r="D11" s="37">
        <f>SUMIFS('Transactions'!$I$2:$I$111,'Transactions'!$F$2:$F$111,"Expense",'Transactions'!$B$2:$B$111,"&gt;="&amp;$G11,'Transactions'!$B$2:$B$111,"&lt;="&amp;$H11)-$C11</f>
        <v/>
      </c>
      <c r="E11" s="37">
        <f>B11-C11-D11</f>
        <v/>
      </c>
      <c r="F11" s="45">
        <f>IFERROR(E11/B11,0)</f>
        <v/>
      </c>
      <c r="G11" s="43" t="n">
        <v>46174</v>
      </c>
      <c r="H11" s="43" t="n">
        <v>46203</v>
      </c>
    </row>
    <row r="12">
      <c r="A12" s="21" t="inlineStr">
        <is>
          <t>July</t>
        </is>
      </c>
      <c r="B12" s="35">
        <f>SUMIFS('Transactions'!$I$2:$I$111,'Transactions'!$F$2:$F$111,"Income",'Transactions'!$B$2:$B$111,"&gt;="&amp;$G12,'Transactions'!$B$2:$B$111,"&lt;="&amp;$H12)</f>
        <v/>
      </c>
      <c r="C12" s="35">
        <f>SUMIFS('Transactions'!$I$2:$I$111,'Transactions'!$G$2:$G$111,"Cost of sales",'Transactions'!$F$2:$F$111,"Expense",'Transactions'!$B$2:$B$111,"&gt;="&amp;$G12,'Transactions'!$B$2:$B$111,"&lt;="&amp;$H12)</f>
        <v/>
      </c>
      <c r="D12" s="35">
        <f>SUMIFS('Transactions'!$I$2:$I$111,'Transactions'!$F$2:$F$111,"Expense",'Transactions'!$B$2:$B$111,"&gt;="&amp;$G12,'Transactions'!$B$2:$B$111,"&lt;="&amp;$H12)-$C12</f>
        <v/>
      </c>
      <c r="E12" s="35">
        <f>B12-C12-D12</f>
        <v/>
      </c>
      <c r="F12" s="42">
        <f>IFERROR(E12/B12,0)</f>
        <v/>
      </c>
      <c r="G12" s="43" t="n">
        <v>46204</v>
      </c>
      <c r="H12" s="43" t="n">
        <v>46234</v>
      </c>
    </row>
    <row r="13">
      <c r="A13" s="14" t="inlineStr">
        <is>
          <t>August</t>
        </is>
      </c>
      <c r="B13" s="37">
        <f>SUMIFS('Transactions'!$I$2:$I$111,'Transactions'!$F$2:$F$111,"Income",'Transactions'!$B$2:$B$111,"&gt;="&amp;$G13,'Transactions'!$B$2:$B$111,"&lt;="&amp;$H13)</f>
        <v/>
      </c>
      <c r="C13" s="37">
        <f>SUMIFS('Transactions'!$I$2:$I$111,'Transactions'!$G$2:$G$111,"Cost of sales",'Transactions'!$F$2:$F$111,"Expense",'Transactions'!$B$2:$B$111,"&gt;="&amp;$G13,'Transactions'!$B$2:$B$111,"&lt;="&amp;$H13)</f>
        <v/>
      </c>
      <c r="D13" s="37">
        <f>SUMIFS('Transactions'!$I$2:$I$111,'Transactions'!$F$2:$F$111,"Expense",'Transactions'!$B$2:$B$111,"&gt;="&amp;$G13,'Transactions'!$B$2:$B$111,"&lt;="&amp;$H13)-$C13</f>
        <v/>
      </c>
      <c r="E13" s="37">
        <f>B13-C13-D13</f>
        <v/>
      </c>
      <c r="F13" s="45">
        <f>IFERROR(E13/B13,0)</f>
        <v/>
      </c>
      <c r="G13" s="43" t="n">
        <v>46235</v>
      </c>
      <c r="H13" s="43" t="n">
        <v>46265</v>
      </c>
    </row>
    <row r="14">
      <c r="A14" s="21" t="inlineStr">
        <is>
          <t>September</t>
        </is>
      </c>
      <c r="B14" s="35">
        <f>SUMIFS('Transactions'!$I$2:$I$111,'Transactions'!$F$2:$F$111,"Income",'Transactions'!$B$2:$B$111,"&gt;="&amp;$G14,'Transactions'!$B$2:$B$111,"&lt;="&amp;$H14)</f>
        <v/>
      </c>
      <c r="C14" s="35">
        <f>SUMIFS('Transactions'!$I$2:$I$111,'Transactions'!$G$2:$G$111,"Cost of sales",'Transactions'!$F$2:$F$111,"Expense",'Transactions'!$B$2:$B$111,"&gt;="&amp;$G14,'Transactions'!$B$2:$B$111,"&lt;="&amp;$H14)</f>
        <v/>
      </c>
      <c r="D14" s="35">
        <f>SUMIFS('Transactions'!$I$2:$I$111,'Transactions'!$F$2:$F$111,"Expense",'Transactions'!$B$2:$B$111,"&gt;="&amp;$G14,'Transactions'!$B$2:$B$111,"&lt;="&amp;$H14)-$C14</f>
        <v/>
      </c>
      <c r="E14" s="35">
        <f>B14-C14-D14</f>
        <v/>
      </c>
      <c r="F14" s="42">
        <f>IFERROR(E14/B14,0)</f>
        <v/>
      </c>
      <c r="G14" s="43" t="n">
        <v>46266</v>
      </c>
      <c r="H14" s="43" t="n">
        <v>46295</v>
      </c>
    </row>
    <row r="15">
      <c r="A15" s="14" t="inlineStr">
        <is>
          <t>October</t>
        </is>
      </c>
      <c r="B15" s="37">
        <f>SUMIFS('Transactions'!$I$2:$I$111,'Transactions'!$F$2:$F$111,"Income",'Transactions'!$B$2:$B$111,"&gt;="&amp;$G15,'Transactions'!$B$2:$B$111,"&lt;="&amp;$H15)</f>
        <v/>
      </c>
      <c r="C15" s="37">
        <f>SUMIFS('Transactions'!$I$2:$I$111,'Transactions'!$G$2:$G$111,"Cost of sales",'Transactions'!$F$2:$F$111,"Expense",'Transactions'!$B$2:$B$111,"&gt;="&amp;$G15,'Transactions'!$B$2:$B$111,"&lt;="&amp;$H15)</f>
        <v/>
      </c>
      <c r="D15" s="37">
        <f>SUMIFS('Transactions'!$I$2:$I$111,'Transactions'!$F$2:$F$111,"Expense",'Transactions'!$B$2:$B$111,"&gt;="&amp;$G15,'Transactions'!$B$2:$B$111,"&lt;="&amp;$H15)-$C15</f>
        <v/>
      </c>
      <c r="E15" s="37">
        <f>B15-C15-D15</f>
        <v/>
      </c>
      <c r="F15" s="45">
        <f>IFERROR(E15/B15,0)</f>
        <v/>
      </c>
      <c r="G15" s="43" t="n">
        <v>46296</v>
      </c>
      <c r="H15" s="43" t="n">
        <v>46326</v>
      </c>
    </row>
    <row r="16">
      <c r="A16" s="21" t="inlineStr">
        <is>
          <t>November</t>
        </is>
      </c>
      <c r="B16" s="35">
        <f>SUMIFS('Transactions'!$I$2:$I$111,'Transactions'!$F$2:$F$111,"Income",'Transactions'!$B$2:$B$111,"&gt;="&amp;$G16,'Transactions'!$B$2:$B$111,"&lt;="&amp;$H16)</f>
        <v/>
      </c>
      <c r="C16" s="35">
        <f>SUMIFS('Transactions'!$I$2:$I$111,'Transactions'!$G$2:$G$111,"Cost of sales",'Transactions'!$F$2:$F$111,"Expense",'Transactions'!$B$2:$B$111,"&gt;="&amp;$G16,'Transactions'!$B$2:$B$111,"&lt;="&amp;$H16)</f>
        <v/>
      </c>
      <c r="D16" s="35">
        <f>SUMIFS('Transactions'!$I$2:$I$111,'Transactions'!$F$2:$F$111,"Expense",'Transactions'!$B$2:$B$111,"&gt;="&amp;$G16,'Transactions'!$B$2:$B$111,"&lt;="&amp;$H16)-$C16</f>
        <v/>
      </c>
      <c r="E16" s="35">
        <f>B16-C16-D16</f>
        <v/>
      </c>
      <c r="F16" s="42">
        <f>IFERROR(E16/B16,0)</f>
        <v/>
      </c>
      <c r="G16" s="43" t="n">
        <v>46327</v>
      </c>
      <c r="H16" s="43" t="n">
        <v>46356</v>
      </c>
    </row>
    <row r="17">
      <c r="A17" s="14" t="inlineStr">
        <is>
          <t>December</t>
        </is>
      </c>
      <c r="B17" s="37">
        <f>SUMIFS('Transactions'!$I$2:$I$111,'Transactions'!$F$2:$F$111,"Income",'Transactions'!$B$2:$B$111,"&gt;="&amp;$G17,'Transactions'!$B$2:$B$111,"&lt;="&amp;$H17)</f>
        <v/>
      </c>
      <c r="C17" s="37">
        <f>SUMIFS('Transactions'!$I$2:$I$111,'Transactions'!$G$2:$G$111,"Cost of sales",'Transactions'!$F$2:$F$111,"Expense",'Transactions'!$B$2:$B$111,"&gt;="&amp;$G17,'Transactions'!$B$2:$B$111,"&lt;="&amp;$H17)</f>
        <v/>
      </c>
      <c r="D17" s="37">
        <f>SUMIFS('Transactions'!$I$2:$I$111,'Transactions'!$F$2:$F$111,"Expense",'Transactions'!$B$2:$B$111,"&gt;="&amp;$G17,'Transactions'!$B$2:$B$111,"&lt;="&amp;$H17)-$C17</f>
        <v/>
      </c>
      <c r="E17" s="37">
        <f>B17-C17-D17</f>
        <v/>
      </c>
      <c r="F17" s="45">
        <f>IFERROR(E17/B17,0)</f>
        <v/>
      </c>
      <c r="G17" s="43" t="n">
        <v>46357</v>
      </c>
      <c r="H17" s="43" t="n">
        <v>46387</v>
      </c>
    </row>
  </sheetData>
  <autoFilter ref="A5:F17"/>
  <mergeCells count="1">
    <mergeCell ref="A1:M1"/>
  </mergeCells>
  <conditionalFormatting sqref="E6:E17">
    <cfRule type="cellIs" priority="1" operator="greaterThan" dxfId="1">
      <formula>0</formula>
    </cfRule>
    <cfRule type="cellIs" priority="2" operator="lessThan" dxfId="0">
      <formula>0</formula>
    </cfRule>
  </conditionalFormatting>
  <conditionalFormatting sqref="F6:F17">
    <cfRule type="cellIs" priority="3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4" customWidth="1" min="2" max="2"/>
    <col width="4" customWidth="1" min="3" max="3"/>
    <col width="16" customWidth="1" min="4" max="4"/>
    <col width="18" customWidth="1" min="5" max="5"/>
    <col width="4" customWidth="1" min="6" max="6"/>
    <col width="80" customWidth="1" min="7" max="7"/>
    <col width="4" customWidth="1" min="8" max="8"/>
  </cols>
  <sheetData>
    <row r="1" ht="26" customHeight="1">
      <c r="A1" s="10" t="inlineStr">
        <is>
          <t>Setup and Instructions</t>
        </is>
      </c>
    </row>
    <row r="2"/>
    <row r="3">
      <c r="A3" s="26" t="inlineStr">
        <is>
          <t>Category and VAT lookup</t>
        </is>
      </c>
      <c r="G3" s="27" t="inlineStr">
        <is>
          <t>Important notes</t>
        </is>
      </c>
    </row>
    <row r="4" ht="42" customHeight="1">
      <c r="A4" s="1" t="inlineStr">
        <is>
          <t>P&amp;L Category</t>
        </is>
      </c>
      <c r="B4" s="1" t="inlineStr">
        <is>
          <t>VAT Rate</t>
        </is>
      </c>
      <c r="D4" s="1" t="inlineStr">
        <is>
          <t>Type</t>
        </is>
      </c>
      <c r="E4" s="1" t="inlineStr">
        <is>
          <t>Payment Status</t>
        </is>
      </c>
      <c r="G4" s="28" t="inlineStr">
        <is>
          <t>Record every transaction net of recoverable VAT. The VAT amount and gross amount are calculated automatically from the selected P&amp;L category.</t>
        </is>
      </c>
    </row>
    <row r="5" ht="42" customHeight="1">
      <c r="A5" s="14" t="inlineStr">
        <is>
          <t>Sales income</t>
        </is>
      </c>
      <c r="B5" s="36" t="n">
        <v>0.23</v>
      </c>
      <c r="D5" s="29" t="inlineStr">
        <is>
          <t>Income</t>
        </is>
      </c>
      <c r="E5" s="29" t="inlineStr">
        <is>
          <t>Paid</t>
        </is>
      </c>
      <c r="G5" s="30" t="inlineStr">
        <is>
          <t>Use the Transactions sheet for income and expense entries. Leave calculated VAT rate, VAT amount and gross amount cells unchanged.</t>
        </is>
      </c>
    </row>
    <row r="6" ht="42" customHeight="1">
      <c r="A6" s="21" t="inlineStr">
        <is>
          <t>Professional services</t>
        </is>
      </c>
      <c r="B6" s="33" t="n">
        <v>0.23</v>
      </c>
      <c r="D6" s="31" t="inlineStr">
        <is>
          <t>Expense</t>
        </is>
      </c>
      <c r="E6" s="31" t="inlineStr">
        <is>
          <t>Unpaid</t>
        </is>
      </c>
      <c r="G6" s="28" t="inlineStr">
        <is>
          <t>Review payment status regularly. Unpaid transactions are highlighted in red on the Transactions sheet.</t>
        </is>
      </c>
    </row>
    <row r="7" ht="42" customHeight="1">
      <c r="A7" s="14" t="inlineStr">
        <is>
          <t>Training income</t>
        </is>
      </c>
      <c r="B7" s="36" t="n">
        <v>0.135</v>
      </c>
      <c r="E7" s="29" t="inlineStr">
        <is>
          <t>Part paid</t>
        </is>
      </c>
      <c r="G7" s="30" t="inlineStr">
        <is>
          <t>The P&amp;L Summary uses the selected reporting period and excludes recoverable VAT from income and expenditure totals.</t>
        </is>
      </c>
    </row>
    <row r="8" ht="42" customHeight="1">
      <c r="A8" s="21" t="inlineStr">
        <is>
          <t>Office expenses</t>
        </is>
      </c>
      <c r="B8" s="33" t="n">
        <v>0.23</v>
      </c>
      <c r="G8" s="28" t="inlineStr">
        <is>
          <t>Monthly Analysis provides January to December 2026 management reporting and key performance indicators.</t>
        </is>
      </c>
    </row>
    <row r="9" ht="42" customHeight="1">
      <c r="A9" s="14" t="inlineStr">
        <is>
          <t>Travel</t>
        </is>
      </c>
      <c r="B9" s="36" t="n">
        <v>0.135</v>
      </c>
      <c r="G9" s="30" t="inlineStr">
        <is>
          <t>VAT returns, including VAT3 and RTD obligations, should be reviewed with an accountant or Revenue guidance.</t>
        </is>
      </c>
    </row>
    <row r="10" ht="42" customHeight="1">
      <c r="A10" s="21" t="inlineStr">
        <is>
          <t>Insurance</t>
        </is>
      </c>
      <c r="B10" s="33" t="n">
        <v>0</v>
      </c>
      <c r="G10" s="28" t="inlineStr">
        <is>
          <t>This is a management template and is not a substitute for statutory accounts, Revenue returns or professional tax advice.</t>
        </is>
      </c>
    </row>
    <row r="11">
      <c r="A11" s="14" t="inlineStr">
        <is>
          <t>Bank charges</t>
        </is>
      </c>
      <c r="B11" s="36" t="n">
        <v>0</v>
      </c>
    </row>
    <row r="12">
      <c r="A12" s="21" t="inlineStr">
        <is>
          <t>Rent</t>
        </is>
      </c>
      <c r="B12" s="33" t="n">
        <v>0</v>
      </c>
    </row>
    <row r="13">
      <c r="A13" s="14" t="inlineStr">
        <is>
          <t>Premises</t>
        </is>
      </c>
      <c r="B13" s="36" t="n">
        <v>0</v>
      </c>
    </row>
    <row r="14">
      <c r="A14" s="21" t="inlineStr">
        <is>
          <t>Software and subscriptions</t>
        </is>
      </c>
      <c r="B14" s="33" t="n">
        <v>0.23</v>
      </c>
    </row>
    <row r="15">
      <c r="A15" s="14" t="inlineStr">
        <is>
          <t>Marketing</t>
        </is>
      </c>
      <c r="B15" s="36" t="n">
        <v>0.23</v>
      </c>
    </row>
    <row r="16">
      <c r="A16" s="21" t="inlineStr">
        <is>
          <t>Cost of sales</t>
        </is>
      </c>
      <c r="B16" s="33" t="n">
        <v>0.23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2026-10-26T11:54:15Z</dcterms:created>
  <dcterms:modified xmlns:dcterms="http://purl.org/dc/terms/" xmlns:xsi="http://www.w3.org/2001/XMLSchema-instance" xsi:type="dcterms:W3CDTF">2026-10-26T11:54:15Z</dcterms:modified>
</cp:coreProperties>
</file>