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eliminary Tax Estimate" sheetId="1" state="visible" r:id="rId1"/>
    <sheet xmlns:r="http://schemas.openxmlformats.org/officeDocument/2006/relationships" name="Tax Rules &amp; Assumptions" sheetId="2" state="visible" r:id="rId2"/>
    <sheet xmlns:r="http://schemas.openxmlformats.org/officeDocument/2006/relationships" name="Summary 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quot;€&quot;#,##0.00"/>
    <numFmt numFmtId="165" formatCode="DD/MM/YYYY"/>
    <numFmt numFmtId="166" formatCode="0.0%"/>
  </numFmts>
  <fonts count="5">
    <font>
      <name val="Calibri"/>
      <family val="2"/>
      <color theme="1"/>
      <sz val="11"/>
      <scheme val="minor"/>
    </font>
    <font>
      <name val="Calibri"/>
      <b val="1"/>
      <color rgb="000F766E"/>
      <sz val="14"/>
    </font>
    <font>
      <name val="Calibri"/>
      <b val="1"/>
      <color rgb="00FFFFFF"/>
      <sz val="11"/>
    </font>
    <font>
      <name val="Calibri"/>
      <sz val="10"/>
    </font>
    <font>
      <name val="Calibri"/>
      <b val="1"/>
      <sz val="10"/>
    </font>
  </fonts>
  <fills count="7">
    <fill>
      <patternFill/>
    </fill>
    <fill>
      <patternFill patternType="gray125"/>
    </fill>
    <fill>
      <patternFill patternType="solid">
        <fgColor rgb="00F0FDFA"/>
      </patternFill>
    </fill>
    <fill>
      <patternFill patternType="solid">
        <fgColor rgb="000F766E"/>
      </patternFill>
    </fill>
    <fill>
      <patternFill patternType="solid">
        <fgColor rgb="00FFFBEB"/>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6">
    <xf numFmtId="0" fontId="0" fillId="0" borderId="0" pivotButton="0" quotePrefix="0" xfId="0"/>
    <xf numFmtId="0" fontId="1" fillId="2" borderId="0" applyAlignment="1" pivotButton="0" quotePrefix="0" xfId="0">
      <alignment horizontal="center" vertical="center" wrapText="1"/>
    </xf>
    <xf numFmtId="0" fontId="2" fillId="3" borderId="1" applyAlignment="1" pivotButton="0" quotePrefix="0" xfId="0">
      <alignment horizontal="center" vertical="center" wrapText="1"/>
    </xf>
    <xf numFmtId="0" fontId="3" fillId="2" borderId="1" applyAlignment="1" pivotButton="0" quotePrefix="0" xfId="0">
      <alignment horizontal="left" vertical="center" wrapText="1"/>
    </xf>
    <xf numFmtId="164" fontId="3" fillId="4" borderId="1" applyAlignment="1" pivotButton="0" quotePrefix="0" xfId="0">
      <alignment horizontal="left" vertical="center" wrapText="1"/>
    </xf>
    <xf numFmtId="164" fontId="3" fillId="2" borderId="1" applyAlignment="1" pivotButton="0" quotePrefix="0" xfId="0">
      <alignment horizontal="left" vertical="center" wrapText="1"/>
    </xf>
    <xf numFmtId="165" fontId="3" fillId="2" borderId="1" applyAlignment="1" pivotButton="0" quotePrefix="0" xfId="0">
      <alignment horizontal="left" vertical="center" wrapText="1"/>
    </xf>
    <xf numFmtId="0" fontId="3" fillId="5" borderId="1" applyAlignment="1" pivotButton="0" quotePrefix="0" xfId="0">
      <alignment horizontal="left" vertical="center" wrapText="1"/>
    </xf>
    <xf numFmtId="164" fontId="3" fillId="5" borderId="1" applyAlignment="1" pivotButton="0" quotePrefix="0" xfId="0">
      <alignment horizontal="left" vertical="center" wrapText="1"/>
    </xf>
    <xf numFmtId="165" fontId="3" fillId="5" borderId="1" applyAlignment="1" pivotButton="0" quotePrefix="0" xfId="0">
      <alignment horizontal="left" vertical="center" wrapText="1"/>
    </xf>
    <xf numFmtId="0" fontId="4" fillId="6" borderId="1" pivotButton="0" quotePrefix="0" xfId="0"/>
    <xf numFmtId="164" fontId="4" fillId="6" borderId="1" pivotButton="0" quotePrefix="0" xfId="0"/>
    <xf numFmtId="0" fontId="3" fillId="0" borderId="1" pivotButton="0" quotePrefix="0" xfId="0"/>
    <xf numFmtId="164" fontId="4" fillId="0" borderId="1" pivotButton="0" quotePrefix="0" xfId="0"/>
    <xf numFmtId="166" fontId="4" fillId="0" borderId="1" pivotButton="0" quotePrefix="0" xfId="0"/>
    <xf numFmtId="0" fontId="2" fillId="3" borderId="1" pivotButton="0" quotePrefix="0" xfId="0"/>
    <xf numFmtId="164" fontId="4" fillId="2" borderId="1" applyAlignment="1" pivotButton="0" quotePrefix="0" xfId="0">
      <alignment horizontal="right" vertical="center"/>
    </xf>
    <xf numFmtId="164" fontId="4" fillId="5" borderId="1" applyAlignment="1" pivotButton="0" quotePrefix="0" xfId="0">
      <alignment horizontal="right" vertical="center"/>
    </xf>
    <xf numFmtId="0" fontId="4" fillId="5" borderId="1" applyAlignment="1" pivotButton="0" quotePrefix="0" xfId="0">
      <alignment horizontal="right" vertical="center"/>
    </xf>
    <xf numFmtId="0" fontId="4" fillId="2" borderId="1" applyAlignment="1" pivotButton="0" quotePrefix="0" xfId="0">
      <alignment horizontal="right" vertical="center"/>
    </xf>
    <xf numFmtId="0" fontId="3" fillId="2" borderId="1" pivotButton="0" quotePrefix="0" xfId="0"/>
    <xf numFmtId="164" fontId="3" fillId="2" borderId="1" pivotButton="0" quotePrefix="0" xfId="0"/>
    <xf numFmtId="0" fontId="3" fillId="5" borderId="1" pivotButton="0" quotePrefix="0" xfId="0"/>
    <xf numFmtId="164" fontId="3" fillId="5" borderId="1" pivotButton="0" quotePrefix="0" xfId="0"/>
    <xf numFmtId="0" fontId="4" fillId="2" borderId="1" applyAlignment="1" pivotButton="0" quotePrefix="0" xfId="0">
      <alignment horizontal="left" vertical="center" wrapText="1"/>
    </xf>
    <xf numFmtId="0" fontId="4" fillId="5" borderId="1" applyAlignment="1" pivotButton="0" quotePrefix="0" xfId="0">
      <alignment horizontal="left" vertical="center" wrapText="1"/>
    </xf>
  </cellXfs>
  <cellStyles count="1">
    <cellStyle name="Normal" xfId="0" builtinId="0" hidden="0"/>
  </cellStyles>
  <dxfs count="2">
    <dxf>
      <font>
        <b val="1"/>
        <color rgb="00DC2626"/>
        <sz val="10"/>
      </font>
    </dxf>
    <dxf>
      <font>
        <b val="1"/>
        <color rgb="0022C55E"/>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Preliminary Tax Estimate by Taxpayer</a:t>
            </a:r>
          </a:p>
        </rich>
      </tx>
    </title>
    <plotArea>
      <barChart>
        <barDir val="col"/>
        <grouping val="clustered"/>
        <ser>
          <idx val="0"/>
          <order val="0"/>
          <tx>
            <strRef>
              <f>'Summary Dashboard'!B13</f>
            </strRef>
          </tx>
          <spPr>
            <a:solidFill xmlns:a="http://schemas.openxmlformats.org/drawingml/2006/main">
              <a:srgbClr val="0F766E"/>
            </a:solidFill>
            <a:ln xmlns:a="http://schemas.openxmlformats.org/drawingml/2006/main">
              <a:prstDash val="solid"/>
            </a:ln>
          </spPr>
          <cat>
            <numRef>
              <f>'Summary Dashboard'!$A$14:$A$23</f>
            </numRef>
          </cat>
          <val>
            <numRef>
              <f>'Summary Dashboard'!$B$14:$B$23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Taxpayer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Status Split: Due vs Paid / Credit</a:t>
            </a:r>
          </a:p>
        </rich>
      </tx>
    </title>
    <plotArea>
      <pieChart>
        <varyColors val="1"/>
        <ser>
          <idx val="0"/>
          <order val="0"/>
          <tx>
            <strRef>
              <f>'Summary Dashboard'!H24</f>
            </strRef>
          </tx>
          <spPr>
            <a:ln xmlns:a="http://schemas.openxmlformats.org/drawingml/2006/main">
              <a:prstDash val="solid"/>
            </a:ln>
          </spPr>
          <dPt>
            <idx val="0"/>
            <spPr>
              <a:solidFill xmlns:a="http://schemas.openxmlformats.org/drawingml/2006/main">
                <a:srgbClr val="DC2626"/>
              </a:solidFill>
              <a:ln xmlns:a="http://schemas.openxmlformats.org/drawingml/2006/main">
                <a:prstDash val="solid"/>
              </a:ln>
            </spPr>
          </dPt>
          <dPt>
            <idx val="1"/>
            <spPr>
              <a:solidFill xmlns:a="http://schemas.openxmlformats.org/drawingml/2006/main">
                <a:srgbClr val="22C55E"/>
              </a:solidFill>
              <a:ln xmlns:a="http://schemas.openxmlformats.org/drawingml/2006/main">
                <a:prstDash val="solid"/>
              </a:ln>
            </spPr>
          </dPt>
          <cat>
            <numRef>
              <f>'Summary Dashboard'!$G$25:$G$26</f>
            </numRef>
          </cat>
          <val>
            <numRef>
              <f>'Summary Dashboard'!$H$25:$H$26</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24</row>
      <rowOff>0</rowOff>
    </from>
    <ext cx="7920000" cy="46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24</row>
      <rowOff>0</rowOff>
    </from>
    <ext cx="5040000" cy="46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3"/>
  <sheetViews>
    <sheetView workbookViewId="0">
      <pane ySplit="2" topLeftCell="A3" activePane="bottomLeft" state="frozen"/>
      <selection pane="bottomLeft" activeCell="A1" sqref="A1"/>
    </sheetView>
  </sheetViews>
  <sheetFormatPr baseColWidth="8" defaultRowHeight="15"/>
  <cols>
    <col width="10" customWidth="1" min="1" max="1"/>
    <col width="22" customWidth="1" min="2" max="2"/>
    <col width="18" customWidth="1" min="3" max="3"/>
    <col width="16" customWidth="1" min="4" max="4"/>
    <col width="18" customWidth="1" min="5" max="5"/>
    <col width="20" customWidth="1" min="6" max="6"/>
    <col width="18" customWidth="1" min="7" max="7"/>
    <col width="20" customWidth="1" min="8" max="8"/>
    <col width="16" customWidth="1" min="9" max="9"/>
    <col width="18" customWidth="1" min="10" max="10"/>
    <col width="18" customWidth="1" min="11" max="11"/>
    <col width="22" customWidth="1" min="12" max="12"/>
    <col width="14" customWidth="1" min="13" max="13"/>
    <col width="12" customWidth="1" min="14" max="14"/>
    <col width="12" customWidth="1" min="15" max="15"/>
    <col width="22" customWidth="1" min="16" max="16"/>
    <col width="22" customWidth="1" min="17" max="17"/>
    <col width="22" customWidth="1" min="18" max="18"/>
    <col width="14" customWidth="1" min="19" max="19"/>
    <col width="16" customWidth="1" min="20" max="20"/>
  </cols>
  <sheetData>
    <row r="1" ht="30" customHeight="1">
      <c r="A1" s="1" t="inlineStr">
        <is>
          <t>Preliminary Tax Estimate — Republic of Ireland (2026)</t>
        </is>
      </c>
    </row>
    <row r="2" ht="40" customHeight="1">
      <c r="A2" s="2" t="inlineStr">
        <is>
          <t>Tax Year</t>
        </is>
      </c>
      <c r="B2" s="2" t="inlineStr">
        <is>
          <t>Person / Business Name</t>
        </is>
      </c>
      <c r="C2" s="2" t="inlineStr">
        <is>
          <t>PPSN / Tax Ref No.</t>
        </is>
      </c>
      <c r="D2" s="2" t="inlineStr">
        <is>
          <t>County / Location</t>
        </is>
      </c>
      <c r="E2" s="2" t="inlineStr">
        <is>
          <t>Tax Type</t>
        </is>
      </c>
      <c r="F2" s="2" t="inlineStr">
        <is>
          <t>Estimated Income / Profit</t>
        </is>
      </c>
      <c r="G2" s="2" t="inlineStr">
        <is>
          <t>Allowable Expenses</t>
        </is>
      </c>
      <c r="H2" s="2" t="inlineStr">
        <is>
          <t>Taxable Income / Profit</t>
        </is>
      </c>
      <c r="I2" s="2" t="inlineStr">
        <is>
          <t>PAYE Tax Credit</t>
        </is>
      </c>
      <c r="J2" s="2" t="inlineStr">
        <is>
          <t>Single Person Credit</t>
        </is>
      </c>
      <c r="K2" s="2" t="inlineStr">
        <is>
          <t>Earned Income Credit</t>
        </is>
      </c>
      <c r="L2" s="2" t="inlineStr">
        <is>
          <t>Taxable Amt After Credits</t>
        </is>
      </c>
      <c r="M2" s="2" t="inlineStr">
        <is>
          <t>Income Tax</t>
        </is>
      </c>
      <c r="N2" s="2" t="inlineStr">
        <is>
          <t>USC</t>
        </is>
      </c>
      <c r="O2" s="2" t="inlineStr">
        <is>
          <t>PRSI</t>
        </is>
      </c>
      <c r="P2" s="2" t="inlineStr">
        <is>
          <t>Preliminary Tax Estimate</t>
        </is>
      </c>
      <c r="Q2" s="2" t="inlineStr">
        <is>
          <t>Preliminary Tax Already Paid</t>
        </is>
      </c>
      <c r="R2" s="2" t="inlineStr">
        <is>
          <t>Balance Due / (Overpaid)</t>
        </is>
      </c>
      <c r="S2" s="2" t="inlineStr">
        <is>
          <t>Due Date</t>
        </is>
      </c>
      <c r="T2" s="2" t="inlineStr">
        <is>
          <t>Status</t>
        </is>
      </c>
    </row>
    <row r="3">
      <c r="A3" s="3" t="inlineStr">
        <is>
          <t>2026</t>
        </is>
      </c>
      <c r="B3" s="3" t="inlineStr">
        <is>
          <t>Aoife Murphy</t>
        </is>
      </c>
      <c r="C3" s="3" t="inlineStr">
        <is>
          <t>1234567A</t>
        </is>
      </c>
      <c r="D3" s="3" t="inlineStr">
        <is>
          <t>Dublin</t>
        </is>
      </c>
      <c r="E3" s="3" t="inlineStr">
        <is>
          <t>PAYE</t>
        </is>
      </c>
      <c r="F3" s="4" t="n">
        <v>62000</v>
      </c>
      <c r="G3" s="4" t="n">
        <v>4500</v>
      </c>
      <c r="H3" s="5">
        <f>IFERROR(F3-G3,0)</f>
        <v/>
      </c>
      <c r="I3" s="4" t="n">
        <v>1875</v>
      </c>
      <c r="J3" s="4" t="n">
        <v>1875</v>
      </c>
      <c r="K3" s="4" t="n">
        <v>0</v>
      </c>
      <c r="L3" s="5">
        <f>MAX(0,H3-I3-J3-K3)</f>
        <v/>
      </c>
      <c r="M3" s="5">
        <f>IFERROR(IF(L3&lt;=42000,L3*0.2,42000*0.2+(L3-42000)*0.4),0)</f>
        <v/>
      </c>
      <c r="N3" s="5">
        <f>IFERROR(IF(H3&lt;=13000,H3*0.005,IF(H3&lt;=25760,13000*0.005+(H3-13000)*0.02,IF(H3&lt;=70044,13000*0.005+(25760-13000)*0.02+(H3-25760)*0.04,13000*0.005+(25760-13000)*0.02+(70044-25760)*0.04+(H3-70044)*0.08))),0)</f>
        <v/>
      </c>
      <c r="O3" s="5">
        <f>IFERROR(IF(OR(E3="Self-Employed",E3="Sole Trader",E3="Freelancer",E3="Contractor"),H3*0.04,0),0)</f>
        <v/>
      </c>
      <c r="P3" s="5">
        <f>IFERROR(M3+N3+O3,0)</f>
        <v/>
      </c>
      <c r="Q3" s="4" t="n">
        <v>8000</v>
      </c>
      <c r="R3" s="5">
        <f>IFERROR(P3-Q3,0)</f>
        <v/>
      </c>
      <c r="S3" s="6" t="inlineStr">
        <is>
          <t>31/10/2026</t>
        </is>
      </c>
      <c r="T3" s="3">
        <f>IF(R3&gt;0,"Due","Paid / Credit")</f>
        <v/>
      </c>
    </row>
    <row r="4">
      <c r="A4" s="7" t="inlineStr">
        <is>
          <t>2026</t>
        </is>
      </c>
      <c r="B4" s="7" t="inlineStr">
        <is>
          <t>Seán Brennan</t>
        </is>
      </c>
      <c r="C4" s="7" t="inlineStr">
        <is>
          <t>2345678B</t>
        </is>
      </c>
      <c r="D4" s="7" t="inlineStr">
        <is>
          <t>Cork</t>
        </is>
      </c>
      <c r="E4" s="7" t="inlineStr">
        <is>
          <t>Sole Trader</t>
        </is>
      </c>
      <c r="F4" s="4" t="n">
        <v>85000</v>
      </c>
      <c r="G4" s="4" t="n">
        <v>22000</v>
      </c>
      <c r="H4" s="8">
        <f>IFERROR(F4-G4,0)</f>
        <v/>
      </c>
      <c r="I4" s="4" t="n">
        <v>0</v>
      </c>
      <c r="J4" s="4" t="n">
        <v>1875</v>
      </c>
      <c r="K4" s="4" t="n">
        <v>1775</v>
      </c>
      <c r="L4" s="8">
        <f>MAX(0,H4-I4-J4-K4)</f>
        <v/>
      </c>
      <c r="M4" s="8">
        <f>IFERROR(IF(L4&lt;=42000,L4*0.2,42000*0.2+(L4-42000)*0.4),0)</f>
        <v/>
      </c>
      <c r="N4" s="8">
        <f>IFERROR(IF(H4&lt;=13000,H4*0.005,IF(H4&lt;=25760,13000*0.005+(H4-13000)*0.02,IF(H4&lt;=70044,13000*0.005+(25760-13000)*0.02+(H4-25760)*0.04,13000*0.005+(25760-13000)*0.02+(70044-25760)*0.04+(H4-70044)*0.08))),0)</f>
        <v/>
      </c>
      <c r="O4" s="8">
        <f>IFERROR(IF(OR(E4="Self-Employed",E4="Sole Trader",E4="Freelancer",E4="Contractor"),H4*0.04,0),0)</f>
        <v/>
      </c>
      <c r="P4" s="8">
        <f>IFERROR(M4+N4+O4,0)</f>
        <v/>
      </c>
      <c r="Q4" s="4" t="n">
        <v>15000</v>
      </c>
      <c r="R4" s="8">
        <f>IFERROR(P4-Q4,0)</f>
        <v/>
      </c>
      <c r="S4" s="9" t="inlineStr">
        <is>
          <t>31/10/2026</t>
        </is>
      </c>
      <c r="T4" s="7">
        <f>IF(R4&gt;0,"Due","Paid / Credit")</f>
        <v/>
      </c>
    </row>
    <row r="5">
      <c r="A5" s="3" t="inlineStr">
        <is>
          <t>2026</t>
        </is>
      </c>
      <c r="B5" s="3" t="inlineStr">
        <is>
          <t>Niamh Walsh</t>
        </is>
      </c>
      <c r="C5" s="3" t="inlineStr">
        <is>
          <t>3456789C</t>
        </is>
      </c>
      <c r="D5" s="3" t="inlineStr">
        <is>
          <t>Galway</t>
        </is>
      </c>
      <c r="E5" s="3" t="inlineStr">
        <is>
          <t>Self-Employed</t>
        </is>
      </c>
      <c r="F5" s="4" t="n">
        <v>95000</v>
      </c>
      <c r="G5" s="4" t="n">
        <v>18000</v>
      </c>
      <c r="H5" s="5">
        <f>IFERROR(F5-G5,0)</f>
        <v/>
      </c>
      <c r="I5" s="4" t="n">
        <v>0</v>
      </c>
      <c r="J5" s="4" t="n">
        <v>1875</v>
      </c>
      <c r="K5" s="4" t="n">
        <v>1775</v>
      </c>
      <c r="L5" s="5">
        <f>MAX(0,H5-I5-J5-K5)</f>
        <v/>
      </c>
      <c r="M5" s="5">
        <f>IFERROR(IF(L5&lt;=42000,L5*0.2,42000*0.2+(L5-42000)*0.4),0)</f>
        <v/>
      </c>
      <c r="N5" s="5">
        <f>IFERROR(IF(H5&lt;=13000,H5*0.005,IF(H5&lt;=25760,13000*0.005+(H5-13000)*0.02,IF(H5&lt;=70044,13000*0.005+(25760-13000)*0.02+(H5-25760)*0.04,13000*0.005+(25760-13000)*0.02+(70044-25760)*0.04+(H5-70044)*0.08))),0)</f>
        <v/>
      </c>
      <c r="O5" s="5">
        <f>IFERROR(IF(OR(E5="Self-Employed",E5="Sole Trader",E5="Freelancer",E5="Contractor"),H5*0.04,0),0)</f>
        <v/>
      </c>
      <c r="P5" s="5">
        <f>IFERROR(M5+N5+O5,0)</f>
        <v/>
      </c>
      <c r="Q5" s="4" t="n">
        <v>20000</v>
      </c>
      <c r="R5" s="5">
        <f>IFERROR(P5-Q5,0)</f>
        <v/>
      </c>
      <c r="S5" s="6" t="inlineStr">
        <is>
          <t>31/10/2026</t>
        </is>
      </c>
      <c r="T5" s="3">
        <f>IF(R5&gt;0,"Due","Paid / Credit")</f>
        <v/>
      </c>
    </row>
    <row r="6">
      <c r="A6" s="7" t="inlineStr">
        <is>
          <t>2026</t>
        </is>
      </c>
      <c r="B6" s="7" t="inlineStr">
        <is>
          <t>Cian O'Connor</t>
        </is>
      </c>
      <c r="C6" s="7" t="inlineStr">
        <is>
          <t>4567890D</t>
        </is>
      </c>
      <c r="D6" s="7" t="inlineStr">
        <is>
          <t>Limerick</t>
        </is>
      </c>
      <c r="E6" s="7" t="inlineStr">
        <is>
          <t>Contractor</t>
        </is>
      </c>
      <c r="F6" s="4" t="n">
        <v>110000</v>
      </c>
      <c r="G6" s="4" t="n">
        <v>15000</v>
      </c>
      <c r="H6" s="8">
        <f>IFERROR(F6-G6,0)</f>
        <v/>
      </c>
      <c r="I6" s="4" t="n">
        <v>0</v>
      </c>
      <c r="J6" s="4" t="n">
        <v>1875</v>
      </c>
      <c r="K6" s="4" t="n">
        <v>1775</v>
      </c>
      <c r="L6" s="8">
        <f>MAX(0,H6-I6-J6-K6)</f>
        <v/>
      </c>
      <c r="M6" s="8">
        <f>IFERROR(IF(L6&lt;=42000,L6*0.2,42000*0.2+(L6-42000)*0.4),0)</f>
        <v/>
      </c>
      <c r="N6" s="8">
        <f>IFERROR(IF(H6&lt;=13000,H6*0.005,IF(H6&lt;=25760,13000*0.005+(H6-13000)*0.02,IF(H6&lt;=70044,13000*0.005+(25760-13000)*0.02+(H6-25760)*0.04,13000*0.005+(25760-13000)*0.02+(70044-25760)*0.04+(H6-70044)*0.08))),0)</f>
        <v/>
      </c>
      <c r="O6" s="8">
        <f>IFERROR(IF(OR(E6="Self-Employed",E6="Sole Trader",E6="Freelancer",E6="Contractor"),H6*0.04,0),0)</f>
        <v/>
      </c>
      <c r="P6" s="8">
        <f>IFERROR(M6+N6+O6,0)</f>
        <v/>
      </c>
      <c r="Q6" s="4" t="n">
        <v>28000</v>
      </c>
      <c r="R6" s="8">
        <f>IFERROR(P6-Q6,0)</f>
        <v/>
      </c>
      <c r="S6" s="9" t="inlineStr">
        <is>
          <t>31/10/2026</t>
        </is>
      </c>
      <c r="T6" s="7">
        <f>IF(R6&gt;0,"Due","Paid / Credit")</f>
        <v/>
      </c>
    </row>
    <row r="7">
      <c r="A7" s="3" t="inlineStr">
        <is>
          <t>2026</t>
        </is>
      </c>
      <c r="B7" s="3" t="inlineStr">
        <is>
          <t>Saoirse Byrne</t>
        </is>
      </c>
      <c r="C7" s="3" t="inlineStr">
        <is>
          <t>5678901E</t>
        </is>
      </c>
      <c r="D7" s="3" t="inlineStr">
        <is>
          <t>Waterford</t>
        </is>
      </c>
      <c r="E7" s="3" t="inlineStr">
        <is>
          <t>Freelancer</t>
        </is>
      </c>
      <c r="F7" s="4" t="n">
        <v>48000</v>
      </c>
      <c r="G7" s="4" t="n">
        <v>6000</v>
      </c>
      <c r="H7" s="5">
        <f>IFERROR(F7-G7,0)</f>
        <v/>
      </c>
      <c r="I7" s="4" t="n">
        <v>1875</v>
      </c>
      <c r="J7" s="4" t="n">
        <v>1875</v>
      </c>
      <c r="K7" s="4" t="n">
        <v>1775</v>
      </c>
      <c r="L7" s="5">
        <f>MAX(0,H7-I7-J7-K7)</f>
        <v/>
      </c>
      <c r="M7" s="5">
        <f>IFERROR(IF(L7&lt;=42000,L7*0.2,42000*0.2+(L7-42000)*0.4),0)</f>
        <v/>
      </c>
      <c r="N7" s="5">
        <f>IFERROR(IF(H7&lt;=13000,H7*0.005,IF(H7&lt;=25760,13000*0.005+(H7-13000)*0.02,IF(H7&lt;=70044,13000*0.005+(25760-13000)*0.02+(H7-25760)*0.04,13000*0.005+(25760-13000)*0.02+(70044-25760)*0.04+(H7-70044)*0.08))),0)</f>
        <v/>
      </c>
      <c r="O7" s="5">
        <f>IFERROR(IF(OR(E7="Self-Employed",E7="Sole Trader",E7="Freelancer",E7="Contractor"),H7*0.04,0),0)</f>
        <v/>
      </c>
      <c r="P7" s="5">
        <f>IFERROR(M7+N7+O7,0)</f>
        <v/>
      </c>
      <c r="Q7" s="4" t="n">
        <v>5000</v>
      </c>
      <c r="R7" s="5">
        <f>IFERROR(P7-Q7,0)</f>
        <v/>
      </c>
      <c r="S7" s="6" t="inlineStr">
        <is>
          <t>31/10/2026</t>
        </is>
      </c>
      <c r="T7" s="3">
        <f>IF(R7&gt;0,"Due","Paid / Credit")</f>
        <v/>
      </c>
    </row>
    <row r="8">
      <c r="A8" s="7" t="inlineStr">
        <is>
          <t>2026</t>
        </is>
      </c>
      <c r="B8" s="7" t="inlineStr">
        <is>
          <t>Conor Lynch</t>
        </is>
      </c>
      <c r="C8" s="7" t="inlineStr">
        <is>
          <t>6789012F</t>
        </is>
      </c>
      <c r="D8" s="7" t="inlineStr">
        <is>
          <t>Kilkenny</t>
        </is>
      </c>
      <c r="E8" s="7" t="inlineStr">
        <is>
          <t>Sole Trader</t>
        </is>
      </c>
      <c r="F8" s="4" t="n">
        <v>72000</v>
      </c>
      <c r="G8" s="4" t="n">
        <v>19000</v>
      </c>
      <c r="H8" s="8">
        <f>IFERROR(F8-G8,0)</f>
        <v/>
      </c>
      <c r="I8" s="4" t="n">
        <v>0</v>
      </c>
      <c r="J8" s="4" t="n">
        <v>1875</v>
      </c>
      <c r="K8" s="4" t="n">
        <v>1775</v>
      </c>
      <c r="L8" s="8">
        <f>MAX(0,H8-I8-J8-K8)</f>
        <v/>
      </c>
      <c r="M8" s="8">
        <f>IFERROR(IF(L8&lt;=42000,L8*0.2,42000*0.2+(L8-42000)*0.4),0)</f>
        <v/>
      </c>
      <c r="N8" s="8">
        <f>IFERROR(IF(H8&lt;=13000,H8*0.005,IF(H8&lt;=25760,13000*0.005+(H8-13000)*0.02,IF(H8&lt;=70044,13000*0.005+(25760-13000)*0.02+(H8-25760)*0.04,13000*0.005+(25760-13000)*0.02+(70044-25760)*0.04+(H8-70044)*0.08))),0)</f>
        <v/>
      </c>
      <c r="O8" s="8">
        <f>IFERROR(IF(OR(E8="Self-Employed",E8="Sole Trader",E8="Freelancer",E8="Contractor"),H8*0.04,0),0)</f>
        <v/>
      </c>
      <c r="P8" s="8">
        <f>IFERROR(M8+N8+O8,0)</f>
        <v/>
      </c>
      <c r="Q8" s="4" t="n">
        <v>10000</v>
      </c>
      <c r="R8" s="8">
        <f>IFERROR(P8-Q8,0)</f>
        <v/>
      </c>
      <c r="S8" s="9" t="inlineStr">
        <is>
          <t>31/10/2026</t>
        </is>
      </c>
      <c r="T8" s="7">
        <f>IF(R8&gt;0,"Due","Paid / Credit")</f>
        <v/>
      </c>
    </row>
    <row r="9">
      <c r="A9" s="3" t="inlineStr">
        <is>
          <t>2026</t>
        </is>
      </c>
      <c r="B9" s="3" t="inlineStr">
        <is>
          <t>Ciara Doyle</t>
        </is>
      </c>
      <c r="C9" s="3" t="inlineStr">
        <is>
          <t>7890123G</t>
        </is>
      </c>
      <c r="D9" s="3" t="inlineStr">
        <is>
          <t>Sligo</t>
        </is>
      </c>
      <c r="E9" s="3" t="inlineStr">
        <is>
          <t>Rental Income</t>
        </is>
      </c>
      <c r="F9" s="4" t="n">
        <v>38000</v>
      </c>
      <c r="G9" s="4" t="n">
        <v>8500</v>
      </c>
      <c r="H9" s="5">
        <f>IFERROR(F9-G9,0)</f>
        <v/>
      </c>
      <c r="I9" s="4" t="n">
        <v>0</v>
      </c>
      <c r="J9" s="4" t="n">
        <v>1875</v>
      </c>
      <c r="K9" s="4" t="n">
        <v>1775</v>
      </c>
      <c r="L9" s="5">
        <f>MAX(0,H9-I9-J9-K9)</f>
        <v/>
      </c>
      <c r="M9" s="5">
        <f>IFERROR(IF(L9&lt;=42000,L9*0.2,42000*0.2+(L9-42000)*0.4),0)</f>
        <v/>
      </c>
      <c r="N9" s="5">
        <f>IFERROR(IF(H9&lt;=13000,H9*0.005,IF(H9&lt;=25760,13000*0.005+(H9-13000)*0.02,IF(H9&lt;=70044,13000*0.005+(25760-13000)*0.02+(H9-25760)*0.04,13000*0.005+(25760-13000)*0.02+(70044-25760)*0.04+(H9-70044)*0.08))),0)</f>
        <v/>
      </c>
      <c r="O9" s="5">
        <f>IFERROR(IF(OR(E9="Self-Employed",E9="Sole Trader",E9="Freelancer",E9="Contractor"),H9*0.04,0),0)</f>
        <v/>
      </c>
      <c r="P9" s="5">
        <f>IFERROR(M9+N9+O9,0)</f>
        <v/>
      </c>
      <c r="Q9" s="4" t="n">
        <v>4000</v>
      </c>
      <c r="R9" s="5">
        <f>IFERROR(P9-Q9,0)</f>
        <v/>
      </c>
      <c r="S9" s="6" t="inlineStr">
        <is>
          <t>31/10/2026</t>
        </is>
      </c>
      <c r="T9" s="3">
        <f>IF(R9&gt;0,"Due","Paid / Credit")</f>
        <v/>
      </c>
    </row>
    <row r="10">
      <c r="A10" s="7" t="inlineStr">
        <is>
          <t>2026</t>
        </is>
      </c>
      <c r="B10" s="7" t="inlineStr">
        <is>
          <t>Oisín Kavanagh</t>
        </is>
      </c>
      <c r="C10" s="7" t="inlineStr">
        <is>
          <t>8901234H</t>
        </is>
      </c>
      <c r="D10" s="7" t="inlineStr">
        <is>
          <t>Wexford</t>
        </is>
      </c>
      <c r="E10" s="7" t="inlineStr">
        <is>
          <t>Sole Trader</t>
        </is>
      </c>
      <c r="F10" s="4" t="n">
        <v>67000</v>
      </c>
      <c r="G10" s="4" t="n">
        <v>14000</v>
      </c>
      <c r="H10" s="8">
        <f>IFERROR(F10-G10,0)</f>
        <v/>
      </c>
      <c r="I10" s="4" t="n">
        <v>0</v>
      </c>
      <c r="J10" s="4" t="n">
        <v>1875</v>
      </c>
      <c r="K10" s="4" t="n">
        <v>1775</v>
      </c>
      <c r="L10" s="8">
        <f>MAX(0,H10-I10-J10-K10)</f>
        <v/>
      </c>
      <c r="M10" s="8">
        <f>IFERROR(IF(L10&lt;=42000,L10*0.2,42000*0.2+(L10-42000)*0.4),0)</f>
        <v/>
      </c>
      <c r="N10" s="8">
        <f>IFERROR(IF(H10&lt;=13000,H10*0.005,IF(H10&lt;=25760,13000*0.005+(H10-13000)*0.02,IF(H10&lt;=70044,13000*0.005+(25760-13000)*0.02+(H10-25760)*0.04,13000*0.005+(25760-13000)*0.02+(70044-25760)*0.04+(H10-70044)*0.08))),0)</f>
        <v/>
      </c>
      <c r="O10" s="8">
        <f>IFERROR(IF(OR(E10="Self-Employed",E10="Sole Trader",E10="Freelancer",E10="Contractor"),H10*0.04,0),0)</f>
        <v/>
      </c>
      <c r="P10" s="8">
        <f>IFERROR(M10+N10+O10,0)</f>
        <v/>
      </c>
      <c r="Q10" s="4" t="n">
        <v>9000</v>
      </c>
      <c r="R10" s="8">
        <f>IFERROR(P10-Q10,0)</f>
        <v/>
      </c>
      <c r="S10" s="9" t="inlineStr">
        <is>
          <t>31/10/2026</t>
        </is>
      </c>
      <c r="T10" s="7">
        <f>IF(R10&gt;0,"Due","Paid / Credit")</f>
        <v/>
      </c>
    </row>
    <row r="11">
      <c r="A11" s="3" t="inlineStr">
        <is>
          <t>2026</t>
        </is>
      </c>
      <c r="B11" s="3" t="inlineStr">
        <is>
          <t>Róisín O'Sullivan</t>
        </is>
      </c>
      <c r="C11" s="3" t="inlineStr">
        <is>
          <t>9012345I</t>
        </is>
      </c>
      <c r="D11" s="3" t="inlineStr">
        <is>
          <t>Drogheda</t>
        </is>
      </c>
      <c r="E11" s="3" t="inlineStr">
        <is>
          <t>PAYE</t>
        </is>
      </c>
      <c r="F11" s="4" t="n">
        <v>54000</v>
      </c>
      <c r="G11" s="4" t="n">
        <v>2000</v>
      </c>
      <c r="H11" s="5">
        <f>IFERROR(F11-G11,0)</f>
        <v/>
      </c>
      <c r="I11" s="4" t="n">
        <v>1875</v>
      </c>
      <c r="J11" s="4" t="n">
        <v>1875</v>
      </c>
      <c r="K11" s="4" t="n">
        <v>0</v>
      </c>
      <c r="L11" s="5">
        <f>MAX(0,H11-I11-J11-K11)</f>
        <v/>
      </c>
      <c r="M11" s="5">
        <f>IFERROR(IF(L11&lt;=42000,L11*0.2,42000*0.2+(L11-42000)*0.4),0)</f>
        <v/>
      </c>
      <c r="N11" s="5">
        <f>IFERROR(IF(H11&lt;=13000,H11*0.005,IF(H11&lt;=25760,13000*0.005+(H11-13000)*0.02,IF(H11&lt;=70044,13000*0.005+(25760-13000)*0.02+(H11-25760)*0.04,13000*0.005+(25760-13000)*0.02+(70044-25760)*0.04+(H11-70044)*0.08))),0)</f>
        <v/>
      </c>
      <c r="O11" s="5">
        <f>IFERROR(IF(OR(E11="Self-Employed",E11="Sole Trader",E11="Freelancer",E11="Contractor"),H11*0.04,0),0)</f>
        <v/>
      </c>
      <c r="P11" s="5">
        <f>IFERROR(M11+N11+O11,0)</f>
        <v/>
      </c>
      <c r="Q11" s="4" t="n">
        <v>7500</v>
      </c>
      <c r="R11" s="5">
        <f>IFERROR(P11-Q11,0)</f>
        <v/>
      </c>
      <c r="S11" s="6" t="inlineStr">
        <is>
          <t>31/10/2026</t>
        </is>
      </c>
      <c r="T11" s="3">
        <f>IF(R11&gt;0,"Due","Paid / Credit")</f>
        <v/>
      </c>
    </row>
    <row r="12">
      <c r="A12" s="7" t="inlineStr">
        <is>
          <t>2026</t>
        </is>
      </c>
      <c r="B12" s="7" t="inlineStr">
        <is>
          <t>Liam Healy</t>
        </is>
      </c>
      <c r="C12" s="7" t="inlineStr">
        <is>
          <t>0123456J</t>
        </is>
      </c>
      <c r="D12" s="7" t="inlineStr">
        <is>
          <t>Dundalk</t>
        </is>
      </c>
      <c r="E12" s="7" t="inlineStr">
        <is>
          <t>Self-Employed</t>
        </is>
      </c>
      <c r="F12" s="4" t="n">
        <v>120000</v>
      </c>
      <c r="G12" s="4" t="n">
        <v>25000</v>
      </c>
      <c r="H12" s="8">
        <f>IFERROR(F12-G12,0)</f>
        <v/>
      </c>
      <c r="I12" s="4" t="n">
        <v>0</v>
      </c>
      <c r="J12" s="4" t="n">
        <v>1875</v>
      </c>
      <c r="K12" s="4" t="n">
        <v>1775</v>
      </c>
      <c r="L12" s="8">
        <f>MAX(0,H12-I12-J12-K12)</f>
        <v/>
      </c>
      <c r="M12" s="8">
        <f>IFERROR(IF(L12&lt;=42000,L12*0.2,42000*0.2+(L12-42000)*0.4),0)</f>
        <v/>
      </c>
      <c r="N12" s="8">
        <f>IFERROR(IF(H12&lt;=13000,H12*0.005,IF(H12&lt;=25760,13000*0.005+(H12-13000)*0.02,IF(H12&lt;=70044,13000*0.005+(25760-13000)*0.02+(H12-25760)*0.04,13000*0.005+(25760-13000)*0.02+(70044-25760)*0.04+(H12-70044)*0.08))),0)</f>
        <v/>
      </c>
      <c r="O12" s="8">
        <f>IFERROR(IF(OR(E12="Self-Employed",E12="Sole Trader",E12="Freelancer",E12="Contractor"),H12*0.04,0),0)</f>
        <v/>
      </c>
      <c r="P12" s="8">
        <f>IFERROR(M12+N12+O12,0)</f>
        <v/>
      </c>
      <c r="Q12" s="4" t="n">
        <v>35000</v>
      </c>
      <c r="R12" s="8">
        <f>IFERROR(P12-Q12,0)</f>
        <v/>
      </c>
      <c r="S12" s="9" t="inlineStr">
        <is>
          <t>31/10/2026</t>
        </is>
      </c>
      <c r="T12" s="7">
        <f>IF(R12&gt;0,"Due","Paid / Credit")</f>
        <v/>
      </c>
    </row>
    <row r="13">
      <c r="E13" s="10" t="inlineStr">
        <is>
          <t>TOTALS</t>
        </is>
      </c>
      <c r="F13" s="11">
        <f>SUM(F3:F12)</f>
        <v/>
      </c>
      <c r="G13" s="11">
        <f>SUM(G3:G12)</f>
        <v/>
      </c>
      <c r="H13" s="11">
        <f>SUM(H3:H12)</f>
        <v/>
      </c>
      <c r="M13" s="11">
        <f>SUM(M3:M12)</f>
        <v/>
      </c>
      <c r="N13" s="11">
        <f>SUM(N3:N12)</f>
        <v/>
      </c>
      <c r="O13" s="11">
        <f>SUM(O3:O12)</f>
        <v/>
      </c>
      <c r="P13" s="11">
        <f>SUM(P3:P12)</f>
        <v/>
      </c>
      <c r="Q13" s="11">
        <f>SUM(Q3:Q12)</f>
        <v/>
      </c>
      <c r="R13" s="11">
        <f>SUM(R3:R12)</f>
        <v/>
      </c>
    </row>
  </sheetData>
  <mergeCells count="1">
    <mergeCell ref="A1:T1"/>
  </mergeCells>
  <conditionalFormatting sqref="R3:R12">
    <cfRule type="expression" priority="1" dxfId="0" stopIfTrue="1">
      <formula>R3&gt;0</formula>
    </cfRule>
    <cfRule type="expression" priority="2" dxfId="1" stopIfTrue="1">
      <formula>R3&lt;=0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20" customWidth="1" min="1" max="1"/>
    <col width="26" customWidth="1" min="2" max="2"/>
    <col width="18" customWidth="1" min="3" max="3"/>
    <col width="44" customWidth="1" min="4" max="4"/>
    <col width="18" customWidth="1" min="5" max="5"/>
    <col width="18" customWidth="1" min="6" max="6"/>
  </cols>
  <sheetData>
    <row r="1" ht="28" customHeight="1">
      <c r="A1" s="1" t="inlineStr">
        <is>
          <t>Tax Rules &amp; Assumptions — Ireland 2026 (Editable Reference)</t>
        </is>
      </c>
    </row>
    <row r="2">
      <c r="A2" s="2" t="inlineStr">
        <is>
          <t>Section</t>
        </is>
      </c>
      <c r="B2" s="2" t="inlineStr">
        <is>
          <t>Label / Band</t>
        </is>
      </c>
      <c r="C2" s="2" t="inlineStr">
        <is>
          <t>Rate / Amount</t>
        </is>
      </c>
      <c r="D2" s="2" t="inlineStr">
        <is>
          <t>Notes</t>
        </is>
      </c>
      <c r="E2" s="2" t="inlineStr">
        <is>
          <t>Lower Limit (€)</t>
        </is>
      </c>
      <c r="F2" s="2" t="inlineStr">
        <is>
          <t>Upper Limit (€)</t>
        </is>
      </c>
    </row>
    <row r="3">
      <c r="A3" s="3" t="inlineStr">
        <is>
          <t>Income Tax</t>
        </is>
      </c>
      <c r="B3" s="3" t="inlineStr">
        <is>
          <t>Standard Rate Band</t>
        </is>
      </c>
      <c r="C3" s="3" t="inlineStr">
        <is>
          <t>20%</t>
        </is>
      </c>
      <c r="D3" s="3" t="inlineStr">
        <is>
          <t>Up to €42,000 for single persons (2026)</t>
        </is>
      </c>
      <c r="E3" s="5" t="n">
        <v>0</v>
      </c>
      <c r="F3" s="5" t="n">
        <v>42000</v>
      </c>
    </row>
    <row r="4">
      <c r="A4" s="7" t="inlineStr">
        <is>
          <t>Income Tax</t>
        </is>
      </c>
      <c r="B4" s="7" t="inlineStr">
        <is>
          <t>Higher Rate</t>
        </is>
      </c>
      <c r="C4" s="7" t="inlineStr">
        <is>
          <t>40%</t>
        </is>
      </c>
      <c r="D4" s="7" t="inlineStr">
        <is>
          <t>Above €42,000 for single persons (2026)</t>
        </is>
      </c>
      <c r="E4" s="8" t="n">
        <v>42001</v>
      </c>
      <c r="F4" s="8" t="n">
        <v>999999</v>
      </c>
    </row>
    <row r="5">
      <c r="A5" s="3" t="inlineStr">
        <is>
          <t>Tax Credits</t>
        </is>
      </c>
      <c r="B5" s="3" t="inlineStr">
        <is>
          <t>PAYE Tax Credit</t>
        </is>
      </c>
      <c r="C5" s="3" t="inlineStr">
        <is>
          <t>€1,875</t>
        </is>
      </c>
      <c r="D5" s="3" t="inlineStr">
        <is>
          <t>Available to PAYE employees only</t>
        </is>
      </c>
      <c r="E5" s="3" t="inlineStr"/>
      <c r="F5" s="3" t="inlineStr"/>
    </row>
    <row r="6">
      <c r="A6" s="7" t="inlineStr">
        <is>
          <t>Tax Credits</t>
        </is>
      </c>
      <c r="B6" s="7" t="inlineStr">
        <is>
          <t>Personal Tax Credit</t>
        </is>
      </c>
      <c r="C6" s="7" t="inlineStr">
        <is>
          <t>€1,875</t>
        </is>
      </c>
      <c r="D6" s="7" t="inlineStr">
        <is>
          <t>Single person; married may differ</t>
        </is>
      </c>
      <c r="E6" s="7" t="inlineStr"/>
      <c r="F6" s="7" t="inlineStr"/>
    </row>
    <row r="7">
      <c r="A7" s="3" t="inlineStr">
        <is>
          <t>Tax Credits</t>
        </is>
      </c>
      <c r="B7" s="3" t="inlineStr">
        <is>
          <t>Earned Income Credit</t>
        </is>
      </c>
      <c r="C7" s="3" t="inlineStr">
        <is>
          <t>€1,775</t>
        </is>
      </c>
      <c r="D7" s="3" t="inlineStr">
        <is>
          <t>Self-employed / sole traders (2026)</t>
        </is>
      </c>
      <c r="E7" s="3" t="inlineStr"/>
      <c r="F7" s="3" t="inlineStr"/>
    </row>
    <row r="8">
      <c r="A8" s="7" t="inlineStr">
        <is>
          <t>USC</t>
        </is>
      </c>
      <c r="B8" s="7" t="inlineStr">
        <is>
          <t>Band 1</t>
        </is>
      </c>
      <c r="C8" s="7" t="inlineStr">
        <is>
          <t>0.5%</t>
        </is>
      </c>
      <c r="D8" s="7" t="inlineStr">
        <is>
          <t>Income up to €13,000</t>
        </is>
      </c>
      <c r="E8" s="8" t="n">
        <v>0</v>
      </c>
      <c r="F8" s="8" t="n">
        <v>13000</v>
      </c>
    </row>
    <row r="9">
      <c r="A9" s="3" t="inlineStr">
        <is>
          <t>USC</t>
        </is>
      </c>
      <c r="B9" s="3" t="inlineStr">
        <is>
          <t>Band 2</t>
        </is>
      </c>
      <c r="C9" s="3" t="inlineStr">
        <is>
          <t>2%</t>
        </is>
      </c>
      <c r="D9" s="3" t="inlineStr">
        <is>
          <t>Income €13,001 – €25,760</t>
        </is>
      </c>
      <c r="E9" s="5" t="n">
        <v>13001</v>
      </c>
      <c r="F9" s="5" t="n">
        <v>25760</v>
      </c>
    </row>
    <row r="10">
      <c r="A10" s="7" t="inlineStr">
        <is>
          <t>USC</t>
        </is>
      </c>
      <c r="B10" s="7" t="inlineStr">
        <is>
          <t>Band 3</t>
        </is>
      </c>
      <c r="C10" s="7" t="inlineStr">
        <is>
          <t>4%</t>
        </is>
      </c>
      <c r="D10" s="7" t="inlineStr">
        <is>
          <t>Income €25,761 – €70,044</t>
        </is>
      </c>
      <c r="E10" s="8" t="n">
        <v>25761</v>
      </c>
      <c r="F10" s="8" t="n">
        <v>70044</v>
      </c>
    </row>
    <row r="11">
      <c r="A11" s="3" t="inlineStr">
        <is>
          <t>USC</t>
        </is>
      </c>
      <c r="B11" s="3" t="inlineStr">
        <is>
          <t>Band 4</t>
        </is>
      </c>
      <c r="C11" s="3" t="inlineStr">
        <is>
          <t>8%</t>
        </is>
      </c>
      <c r="D11" s="3" t="inlineStr">
        <is>
          <t>Income over €70,044</t>
        </is>
      </c>
      <c r="E11" s="5" t="n">
        <v>70045</v>
      </c>
      <c r="F11" s="5" t="n">
        <v>999999</v>
      </c>
    </row>
    <row r="12">
      <c r="A12" s="7" t="inlineStr">
        <is>
          <t>PRSI</t>
        </is>
      </c>
      <c r="B12" s="7" t="inlineStr">
        <is>
          <t>Class S (Self-Employed)</t>
        </is>
      </c>
      <c r="C12" s="7" t="inlineStr">
        <is>
          <t>4%</t>
        </is>
      </c>
      <c r="D12" s="7" t="inlineStr">
        <is>
          <t>Applies to self-employed, sole traders, contractors, freelancers</t>
        </is>
      </c>
      <c r="E12" s="8" t="n">
        <v>0</v>
      </c>
      <c r="F12" s="8" t="n">
        <v>999999</v>
      </c>
    </row>
    <row r="13">
      <c r="A13" s="3" t="inlineStr">
        <is>
          <t>PRSI</t>
        </is>
      </c>
      <c r="B13" s="3" t="inlineStr">
        <is>
          <t>Class A (PAYE)</t>
        </is>
      </c>
      <c r="C13" s="3" t="inlineStr">
        <is>
          <t>4%</t>
        </is>
      </c>
      <c r="D13" s="3" t="inlineStr">
        <is>
          <t>Employee PRSI — note: employer also pays; PAYE here set to 0 for preliminary estimate</t>
        </is>
      </c>
      <c r="E13" s="3" t="inlineStr"/>
      <c r="F13" s="3" t="inlineStr"/>
    </row>
    <row r="14">
      <c r="A14" s="7" t="inlineStr">
        <is>
          <t>Preliminary Tax</t>
        </is>
      </c>
      <c r="B14" s="7" t="inlineStr">
        <is>
          <t>90% Rule</t>
        </is>
      </c>
      <c r="C14" s="7" t="inlineStr">
        <is>
          <t>90%</t>
        </is>
      </c>
      <c r="D14" s="7" t="inlineStr">
        <is>
          <t>Preliminary tax = 90% of current year's final liability (estimate basis)</t>
        </is>
      </c>
      <c r="E14" s="7" t="inlineStr"/>
      <c r="F14" s="7" t="inlineStr"/>
    </row>
    <row r="15">
      <c r="A15" s="3" t="inlineStr">
        <is>
          <t>Preliminary Tax</t>
        </is>
      </c>
      <c r="B15" s="3" t="inlineStr">
        <is>
          <t>100% Prior Year</t>
        </is>
      </c>
      <c r="C15" s="3" t="inlineStr">
        <is>
          <t>100%</t>
        </is>
      </c>
      <c r="D15" s="3" t="inlineStr">
        <is>
          <t>Alternative: 100% of prior year's liability — whichever is lower may apply</t>
        </is>
      </c>
      <c r="E15" s="3" t="inlineStr"/>
      <c r="F15" s="3" t="inlineStr"/>
    </row>
    <row r="16">
      <c r="A16" s="7" t="inlineStr">
        <is>
          <t>Preliminary Tax</t>
        </is>
      </c>
      <c r="B16" s="7" t="inlineStr">
        <is>
          <t>Due Date</t>
        </is>
      </c>
      <c r="C16" s="7" t="inlineStr">
        <is>
          <t>31 Oct</t>
        </is>
      </c>
      <c r="D16" s="7" t="inlineStr">
        <is>
          <t>Preliminary tax due 31 October of the tax year for self-assessed taxpayers</t>
        </is>
      </c>
      <c r="E16" s="7" t="inlineStr"/>
      <c r="F16" s="7" t="inlineStr"/>
    </row>
    <row r="17">
      <c r="A17" s="3" t="inlineStr">
        <is>
          <t>Preliminary Tax</t>
        </is>
      </c>
      <c r="B17" s="3" t="inlineStr">
        <is>
          <t>Pay &amp; File</t>
        </is>
      </c>
      <c r="C17" s="3" t="inlineStr">
        <is>
          <t>ROS</t>
        </is>
      </c>
      <c r="D17" s="3" t="inlineStr">
        <is>
          <t>File via Revenue Online Service (ROS); late payments attract interest at 0.0219% per day</t>
        </is>
      </c>
      <c r="E17" s="3" t="inlineStr"/>
      <c r="F17" s="3" t="inlineStr"/>
    </row>
    <row r="18"/>
    <row r="19">
      <c r="A19" s="10" t="inlineStr">
        <is>
          <t>Quick Checks</t>
        </is>
      </c>
      <c r="B19" s="12" t="inlineStr">
        <is>
          <t>Total Credits (PAYE + Personal + EI)</t>
        </is>
      </c>
      <c r="C19" s="13">
        <f>1875+1875+1775</f>
        <v/>
      </c>
    </row>
    <row r="20">
      <c r="B20" s="12" t="inlineStr">
        <is>
          <t>Max USC Rate</t>
        </is>
      </c>
      <c r="C20" s="14">
        <f>MAX(0.005,0.02,0.04,0.08)</f>
        <v/>
      </c>
    </row>
    <row r="21">
      <c r="B21" s="12" t="inlineStr">
        <is>
          <t>Min USC Rate</t>
        </is>
      </c>
      <c r="C21" s="14">
        <f>MIN(0.005,0.02,0.04,0.08)</f>
        <v/>
      </c>
    </row>
  </sheetData>
  <mergeCells count="1">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width="34" customWidth="1" min="1" max="1"/>
    <col width="22" customWidth="1" min="2" max="2"/>
    <col width="4" customWidth="1" min="3" max="3"/>
    <col width="24" customWidth="1" min="4" max="4"/>
    <col width="22" customWidth="1" min="5" max="5"/>
    <col width="4" customWidth="1" min="6" max="6"/>
    <col width="22" customWidth="1" min="7" max="7"/>
    <col width="22" customWidth="1" min="8" max="8"/>
  </cols>
  <sheetData>
    <row r="1" ht="28" customHeight="1">
      <c r="A1" s="1" t="inlineStr">
        <is>
          <t>Summary Dashboard — Preliminary Tax Estimates 2026</t>
        </is>
      </c>
    </row>
    <row r="2">
      <c r="A2" s="15" t="inlineStr">
        <is>
          <t>Key Metrics</t>
        </is>
      </c>
      <c r="B2" s="15" t="inlineStr">
        <is>
          <t>Value</t>
        </is>
      </c>
      <c r="D2" s="15" t="inlineStr">
        <is>
          <t>Additional Metrics</t>
        </is>
      </c>
      <c r="E2" s="15" t="inlineStr">
        <is>
          <t>Value</t>
        </is>
      </c>
    </row>
    <row r="3">
      <c r="A3" s="3" t="inlineStr">
        <is>
          <t>Total Estimated Income / Profit</t>
        </is>
      </c>
      <c r="B3" s="16">
        <f>'Preliminary Tax Estimate'!F13</f>
        <v/>
      </c>
      <c r="D3" s="3" t="inlineStr">
        <is>
          <t>Average Preliminary Tax per Taxpayer</t>
        </is>
      </c>
      <c r="E3" s="16">
        <f>IFERROR('Preliminary Tax Estimate'!P13/10,0)</f>
        <v/>
      </c>
    </row>
    <row r="4">
      <c r="A4" s="7" t="inlineStr">
        <is>
          <t>Total Allowable Expenses</t>
        </is>
      </c>
      <c r="B4" s="17">
        <f>'Preliminary Tax Estimate'!G13</f>
        <v/>
      </c>
      <c r="D4" s="7" t="inlineStr">
        <is>
          <t>Highest Individual Estimate</t>
        </is>
      </c>
      <c r="E4" s="17">
        <f>IFERROR(MAX('Preliminary Tax Estimate'!P3:P12),0)</f>
        <v/>
      </c>
    </row>
    <row r="5">
      <c r="A5" s="3" t="inlineStr">
        <is>
          <t>Total Taxable Income / Profit</t>
        </is>
      </c>
      <c r="B5" s="16">
        <f>'Preliminary Tax Estimate'!H13</f>
        <v/>
      </c>
      <c r="D5" s="3" t="inlineStr">
        <is>
          <t>Lowest Individual Estimate</t>
        </is>
      </c>
      <c r="E5" s="16">
        <f>IFERROR(MIN('Preliminary Tax Estimate'!P3:P12),0)</f>
        <v/>
      </c>
    </row>
    <row r="6">
      <c r="A6" s="7" t="inlineStr">
        <is>
          <t>Total Income Tax</t>
        </is>
      </c>
      <c r="B6" s="17">
        <f>'Preliminary Tax Estimate'!M13</f>
        <v/>
      </c>
      <c r="D6" s="7" t="inlineStr">
        <is>
          <t>Count — Balance Due</t>
        </is>
      </c>
      <c r="E6" s="18">
        <f>COUNTIF('Preliminary Tax Estimate'!T3:T12,"Due")</f>
        <v/>
      </c>
    </row>
    <row r="7">
      <c r="A7" s="3" t="inlineStr">
        <is>
          <t>Total USC</t>
        </is>
      </c>
      <c r="B7" s="16">
        <f>'Preliminary Tax Estimate'!N13</f>
        <v/>
      </c>
      <c r="D7" s="3" t="inlineStr">
        <is>
          <t>Count — Paid / In Credit</t>
        </is>
      </c>
      <c r="E7" s="19">
        <f>COUNTIF('Preliminary Tax Estimate'!T3:T12,"Paid / Credit")</f>
        <v/>
      </c>
    </row>
    <row r="8">
      <c r="A8" s="7" t="inlineStr">
        <is>
          <t>Total PRSI</t>
        </is>
      </c>
      <c r="B8" s="17">
        <f>'Preliminary Tax Estimate'!O13</f>
        <v/>
      </c>
      <c r="D8" s="7" t="inlineStr">
        <is>
          <t>Total PAYE Income</t>
        </is>
      </c>
      <c r="E8" s="17">
        <f>IFERROR(SUMIF('Preliminary Tax Estimate'!E3:E12,"PAYE",'Preliminary Tax Estimate'!F3:F12),0)</f>
        <v/>
      </c>
    </row>
    <row r="9">
      <c r="A9" s="3" t="inlineStr">
        <is>
          <t>Total Preliminary Tax Estimate</t>
        </is>
      </c>
      <c r="B9" s="16">
        <f>'Preliminary Tax Estimate'!P13</f>
        <v/>
      </c>
      <c r="D9" s="3" t="inlineStr">
        <is>
          <t>Total Sole Trader Income</t>
        </is>
      </c>
      <c r="E9" s="16">
        <f>IFERROR(SUMIF('Preliminary Tax Estimate'!E3:E12,"Sole Trader",'Preliminary Tax Estimate'!F3:F12),0)</f>
        <v/>
      </c>
    </row>
    <row r="10">
      <c r="A10" s="7" t="inlineStr">
        <is>
          <t>Total Preliminary Tax Already Paid</t>
        </is>
      </c>
      <c r="B10" s="17">
        <f>'Preliminary Tax Estimate'!Q13</f>
        <v/>
      </c>
      <c r="D10" s="7" t="inlineStr">
        <is>
          <t>Total Self-Employed Income</t>
        </is>
      </c>
      <c r="E10" s="17">
        <f>IFERROR(SUMIF('Preliminary Tax Estimate'!E3:E12,"Self-Employed",'Preliminary Tax Estimate'!F3:F12),0)</f>
        <v/>
      </c>
    </row>
    <row r="11">
      <c r="A11" s="3" t="inlineStr">
        <is>
          <t>Total Balance Due / (Overpaid)</t>
        </is>
      </c>
      <c r="B11" s="16">
        <f>'Preliminary Tax Estimate'!R13</f>
        <v/>
      </c>
      <c r="D11" s="3" t="inlineStr">
        <is>
          <t>Total Contractor Income</t>
        </is>
      </c>
      <c r="E11" s="16">
        <f>IFERROR(SUMIF('Preliminary Tax Estimate'!E3:E12,"Contractor",'Preliminary Tax Estimate'!F3:F12),0)</f>
        <v/>
      </c>
    </row>
    <row r="12"/>
    <row r="13">
      <c r="A13" s="15" t="inlineStr">
        <is>
          <t>Taxpayer</t>
        </is>
      </c>
      <c r="B13" s="15" t="inlineStr">
        <is>
          <t>Preliminary Tax Estimate</t>
        </is>
      </c>
      <c r="D13" s="15" t="inlineStr">
        <is>
          <t>Tax Type</t>
        </is>
      </c>
      <c r="E13" s="15" t="inlineStr">
        <is>
          <t>Status</t>
        </is>
      </c>
    </row>
    <row r="14">
      <c r="A14" s="20" t="inlineStr">
        <is>
          <t>Aoife Murphy</t>
        </is>
      </c>
      <c r="B14" s="21">
        <f>'Preliminary Tax Estimate'!P3</f>
        <v/>
      </c>
      <c r="D14" s="20" t="inlineStr">
        <is>
          <t>PAYE</t>
        </is>
      </c>
      <c r="E14" s="20">
        <f>'Preliminary Tax Estimate'!T3</f>
        <v/>
      </c>
    </row>
    <row r="15">
      <c r="A15" s="22" t="inlineStr">
        <is>
          <t>Seán Brennan</t>
        </is>
      </c>
      <c r="B15" s="23">
        <f>'Preliminary Tax Estimate'!P4</f>
        <v/>
      </c>
      <c r="D15" s="22" t="inlineStr">
        <is>
          <t>Sole Trader</t>
        </is>
      </c>
      <c r="E15" s="22">
        <f>'Preliminary Tax Estimate'!T4</f>
        <v/>
      </c>
    </row>
    <row r="16">
      <c r="A16" s="20" t="inlineStr">
        <is>
          <t>Niamh Walsh</t>
        </is>
      </c>
      <c r="B16" s="21">
        <f>'Preliminary Tax Estimate'!P5</f>
        <v/>
      </c>
      <c r="D16" s="20" t="inlineStr">
        <is>
          <t>Self-Employed</t>
        </is>
      </c>
      <c r="E16" s="20">
        <f>'Preliminary Tax Estimate'!T5</f>
        <v/>
      </c>
    </row>
    <row r="17">
      <c r="A17" s="22" t="inlineStr">
        <is>
          <t>Cian O'Connor</t>
        </is>
      </c>
      <c r="B17" s="23">
        <f>'Preliminary Tax Estimate'!P6</f>
        <v/>
      </c>
      <c r="D17" s="22" t="inlineStr">
        <is>
          <t>Contractor</t>
        </is>
      </c>
      <c r="E17" s="22">
        <f>'Preliminary Tax Estimate'!T6</f>
        <v/>
      </c>
    </row>
    <row r="18">
      <c r="A18" s="20" t="inlineStr">
        <is>
          <t>Saoirse Byrne</t>
        </is>
      </c>
      <c r="B18" s="21">
        <f>'Preliminary Tax Estimate'!P7</f>
        <v/>
      </c>
      <c r="D18" s="20" t="inlineStr">
        <is>
          <t>Freelancer</t>
        </is>
      </c>
      <c r="E18" s="20">
        <f>'Preliminary Tax Estimate'!T7</f>
        <v/>
      </c>
    </row>
    <row r="19">
      <c r="A19" s="22" t="inlineStr">
        <is>
          <t>Conor Lynch</t>
        </is>
      </c>
      <c r="B19" s="23">
        <f>'Preliminary Tax Estimate'!P8</f>
        <v/>
      </c>
      <c r="D19" s="22" t="inlineStr">
        <is>
          <t>Sole Trader</t>
        </is>
      </c>
      <c r="E19" s="22">
        <f>'Preliminary Tax Estimate'!T8</f>
        <v/>
      </c>
    </row>
    <row r="20">
      <c r="A20" s="20" t="inlineStr">
        <is>
          <t>Ciara Doyle</t>
        </is>
      </c>
      <c r="B20" s="21">
        <f>'Preliminary Tax Estimate'!P9</f>
        <v/>
      </c>
      <c r="D20" s="20" t="inlineStr">
        <is>
          <t>Rental Income</t>
        </is>
      </c>
      <c r="E20" s="20">
        <f>'Preliminary Tax Estimate'!T9</f>
        <v/>
      </c>
    </row>
    <row r="21">
      <c r="A21" s="22" t="inlineStr">
        <is>
          <t>Oisín Kavanagh</t>
        </is>
      </c>
      <c r="B21" s="23">
        <f>'Preliminary Tax Estimate'!P10</f>
        <v/>
      </c>
      <c r="D21" s="22" t="inlineStr">
        <is>
          <t>Sole Trader</t>
        </is>
      </c>
      <c r="E21" s="22">
        <f>'Preliminary Tax Estimate'!T10</f>
        <v/>
      </c>
    </row>
    <row r="22">
      <c r="A22" s="20" t="inlineStr">
        <is>
          <t>Róisín O'Sullivan</t>
        </is>
      </c>
      <c r="B22" s="21">
        <f>'Preliminary Tax Estimate'!P11</f>
        <v/>
      </c>
      <c r="D22" s="20" t="inlineStr">
        <is>
          <t>PAYE</t>
        </is>
      </c>
      <c r="E22" s="20">
        <f>'Preliminary Tax Estimate'!T11</f>
        <v/>
      </c>
    </row>
    <row r="23">
      <c r="A23" s="22" t="inlineStr">
        <is>
          <t>Liam Healy</t>
        </is>
      </c>
      <c r="B23" s="23">
        <f>'Preliminary Tax Estimate'!P12</f>
        <v/>
      </c>
      <c r="D23" s="22" t="inlineStr">
        <is>
          <t>Self-Employed</t>
        </is>
      </c>
      <c r="E23" s="22">
        <f>'Preliminary Tax Estimate'!T12</f>
        <v/>
      </c>
    </row>
    <row r="24">
      <c r="G24" t="inlineStr">
        <is>
          <t>Status</t>
        </is>
      </c>
      <c r="H24" t="inlineStr">
        <is>
          <t>Count</t>
        </is>
      </c>
    </row>
    <row r="25">
      <c r="G25" t="inlineStr">
        <is>
          <t>Due</t>
        </is>
      </c>
      <c r="H25">
        <f>COUNTIF('Preliminary Tax Estimate'!T3:T12,"Due")</f>
        <v/>
      </c>
    </row>
    <row r="26">
      <c r="G26" t="inlineStr">
        <is>
          <t>Paid / Credit</t>
        </is>
      </c>
      <c r="H26">
        <f>COUNTIF('Preliminary Tax Estimate'!T3:T12,"Paid / Credit")</f>
        <v/>
      </c>
    </row>
  </sheetData>
  <mergeCells count="1">
    <mergeCell ref="A1:H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26" customWidth="1" min="1" max="1"/>
    <col width="60" customWidth="1" min="2" max="2"/>
    <col width="26" customWidth="1" min="3" max="3"/>
    <col width="26" customWidth="1" min="4" max="4"/>
  </cols>
  <sheetData>
    <row r="1" ht="28" customHeight="1">
      <c r="A1" s="1" t="inlineStr">
        <is>
          <t>Instructions — Preliminary Tax Estimate Workbook (Ireland 2026)</t>
        </is>
      </c>
    </row>
    <row r="2">
      <c r="A2" s="2" t="inlineStr">
        <is>
          <t>Topic</t>
        </is>
      </c>
      <c r="B2" s="2" t="inlineStr">
        <is>
          <t>Guidance</t>
        </is>
      </c>
    </row>
    <row r="3" ht="42" customHeight="1">
      <c r="A3" s="24" t="inlineStr">
        <is>
          <t>Overview</t>
        </is>
      </c>
      <c r="B3" s="3" t="inlineStr">
        <is>
          <t>This workbook provides a preliminary tax estimate for Irish taxpayers and small businesses. It covers Income Tax, USC, and PRSI for the 2026 tax year. It is an ESTIMATE ONLY and does not constitute professional tax advice.</t>
        </is>
      </c>
    </row>
    <row r="4" ht="42" customHeight="1">
      <c r="A4" s="25" t="inlineStr">
        <is>
          <t>Sheet 1 — Preliminary Tax Estimate</t>
        </is>
      </c>
      <c r="B4" s="7" t="inlineStr">
        <is>
          <t>Enter your estimated income/profit in column F and allowable expenses in column G. Credits (columns I–K) are pre-filled with standard 2026 values — update as required. Enter any preliminary tax already paid in column Q. All yellow cells are input fields.</t>
        </is>
      </c>
    </row>
    <row r="5" ht="42" customHeight="1">
      <c r="A5" s="24" t="inlineStr">
        <is>
          <t>Estimated Income / Profit (Col F)</t>
        </is>
      </c>
      <c r="B5" s="3" t="inlineStr">
        <is>
          <t>Enter your total estimated gross income or business profit for the 2026 tax year. For PAYE workers, use annual gross salary including any bonuses or overtime.</t>
        </is>
      </c>
    </row>
    <row r="6" ht="42" customHeight="1">
      <c r="A6" s="25" t="inlineStr">
        <is>
          <t>Allowable Expenses (Col G)</t>
        </is>
      </c>
      <c r="B6" s="7" t="inlineStr">
        <is>
          <t>Enter legitimate business expenses allowable against tax (e.g. materials, travel, professional fees). PAYE employees should enter 0 unless claiming specific reliefs.</t>
        </is>
      </c>
    </row>
    <row r="7" ht="42" customHeight="1">
      <c r="A7" s="24" t="inlineStr">
        <is>
          <t>Tax Credits (Cols I–K)</t>
        </is>
      </c>
      <c r="B7" s="3" t="inlineStr">
        <is>
          <t>PAYE Tax Credit (€1,875) applies to employees only. Single Person Credit (€1,875) applies to all single taxpayers. Earned Income Credit (€1,775) applies to self-employed/sole traders. Adjust these if married, widowed, or entitled to other credits.</t>
        </is>
      </c>
    </row>
    <row r="8" ht="42" customHeight="1">
      <c r="A8" s="25" t="inlineStr">
        <is>
          <t>Income Tax Calculation (Col M)</t>
        </is>
      </c>
      <c r="B8" s="7" t="inlineStr">
        <is>
          <t>Calculated automatically: 20% on taxable income up to €42,000, and 40% on the balance. This is a simplified estimate — the actual rate band may differ for married couples.</t>
        </is>
      </c>
    </row>
    <row r="9" ht="42" customHeight="1">
      <c r="A9" s="24" t="inlineStr">
        <is>
          <t>USC (Col N)</t>
        </is>
      </c>
      <c r="B9" s="3" t="inlineStr">
        <is>
          <t>Universal Social Charge is calculated in bands: 0.5% (up to €13,000), 2% (€13,001–€25,760), 4% (€25,761–€70,044), 8% (above €70,044). Medical card holders and those under threshold may be exempt.</t>
        </is>
      </c>
    </row>
    <row r="10" ht="42" customHeight="1">
      <c r="A10" s="25" t="inlineStr">
        <is>
          <t>PRSI (Col O)</t>
        </is>
      </c>
      <c r="B10" s="7" t="inlineStr">
        <is>
          <t>Class S PRSI at 4% applies automatically for Self-Employed, Sole Traders, Contractors, and Freelancers. PAYE employees are set to €0 for preliminary planning purposes.</t>
        </is>
      </c>
    </row>
    <row r="11" ht="42" customHeight="1">
      <c r="A11" s="24" t="inlineStr">
        <is>
          <t>Preliminary Tax Already Paid (Col Q)</t>
        </is>
      </c>
      <c r="B11" s="3" t="inlineStr">
        <is>
          <t>Enter any amounts already paid to Revenue under the preliminary tax system for 2026. This is deducted to show your remaining balance due (or credit).</t>
        </is>
      </c>
    </row>
    <row r="12" ht="42" customHeight="1">
      <c r="A12" s="25" t="inlineStr">
        <is>
          <t>Balance Due / (Overpaid) (Col R)</t>
        </is>
      </c>
      <c r="B12" s="7" t="inlineStr">
        <is>
          <t>Green = you have overpaid (credit). Red = you owe additional preliminary tax. This is a planning estimate — confirm with Revenue / your tax adviser.</t>
        </is>
      </c>
    </row>
    <row r="13" ht="42" customHeight="1">
      <c r="A13" s="24" t="inlineStr">
        <is>
          <t>Due Date (Col S) &amp; Status (Col T)</t>
        </is>
      </c>
      <c r="B13" s="3" t="inlineStr">
        <is>
          <t>Preliminary tax for self-assessed taxpayers is due by 31 October 2026 via ROS. Status auto-updates to 'Due' or 'Paid / Credit' based on the balance column.</t>
        </is>
      </c>
    </row>
    <row r="14" ht="42" customHeight="1">
      <c r="A14" s="25" t="inlineStr">
        <is>
          <t>Sheet 2 — Tax Rules &amp; Assumptions</t>
        </is>
      </c>
      <c r="B14" s="7" t="inlineStr">
        <is>
          <t>Contains editable tax bands, credits, USC rates, and PRSI assumptions for 2026. Update this sheet if Revenue announces changes to rates or bands during the year.</t>
        </is>
      </c>
    </row>
    <row r="15" ht="42" customHeight="1">
      <c r="A15" s="24" t="inlineStr">
        <is>
          <t>Sheet 3 — Summary Dashboard</t>
        </is>
      </c>
      <c r="B15" s="3" t="inlineStr">
        <is>
          <t>Provides an at-a-glance overview with totals, averages, and charts. Data links automatically from Sheet 1 — no manual entry required.</t>
        </is>
      </c>
    </row>
    <row r="16" ht="42" customHeight="1">
      <c r="A16" s="25" t="inlineStr">
        <is>
          <t>Date Format</t>
        </is>
      </c>
      <c r="B16" s="7" t="inlineStr">
        <is>
          <t>All dates use DD/MM/YYYY format as per Irish standard (e.g. 31/10/2026).</t>
        </is>
      </c>
    </row>
    <row r="17" ht="42" customHeight="1">
      <c r="A17" s="24" t="inlineStr">
        <is>
          <t>Currency Format</t>
        </is>
      </c>
      <c r="B17" s="3" t="inlineStr">
        <is>
          <t>All monetary values are displayed in euro (€) format with two decimal places (e.g. €1,234.56). The comma is the thousands separator; the dot is the decimal point.</t>
        </is>
      </c>
    </row>
    <row r="18" ht="42" customHeight="1">
      <c r="A18" s="25" t="inlineStr">
        <is>
          <t>Important Disclaimer</t>
        </is>
      </c>
      <c r="B18" s="7" t="inlineStr">
        <is>
          <t>This workbook is for preliminary planning purposes only. Tax rates, credits, and rules may change. Always consult a qualified tax adviser or Revenue (www.revenue.ie) for official guidance before making payment. Late payments attract interest at 0.0219% per day.</t>
        </is>
      </c>
    </row>
    <row r="19" ht="42" customHeight="1">
      <c r="A19" s="24" t="inlineStr">
        <is>
          <t>ROS — Revenue Online Service</t>
        </is>
      </c>
      <c r="B19" s="3" t="inlineStr">
        <is>
          <t>Self-assessed taxpayers must file and pay via ROS at www.ros.ie. PAYE taxpayers can use myAccount at www.myaccount.revenue.ie. Paper returns are available from your local Revenue office.</t>
        </is>
      </c>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2026-06-22T05:50:36Z</dcterms:created>
  <dcterms:modified xmlns:dcterms="http://purl.org/dc/terms/" xmlns:xsi="http://www.w3.org/2001/XMLSchema-instance" xsi:type="dcterms:W3CDTF">2026-06-22T05:50:36Z</dcterms:modified>
</cp:coreProperties>
</file>