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cum Hours" sheetId="1" state="visible" r:id="rId1"/>
    <sheet xmlns:r="http://schemas.openxmlformats.org/officeDocument/2006/relationships" name="Summary Dashboard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'Locum Hours'!$A$4:$AA$104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hh:mm"/>
    <numFmt numFmtId="166" formatCode="&quot;€&quot;#,##0.00"/>
    <numFmt numFmtId="167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1F2937"/>
      <sz val="10"/>
    </font>
    <font>
      <name val="Aptos"/>
      <b val="1"/>
      <color rgb="00FFFFFF"/>
      <sz val="11"/>
    </font>
    <font>
      <name val="Aptos"/>
      <b val="1"/>
      <color rgb="001E293B"/>
      <sz val="14"/>
    </font>
    <font>
      <name val="Aptos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C8102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center"/>
    </xf>
    <xf numFmtId="164" fontId="2" fillId="3" borderId="1" applyAlignment="1" pivotButton="0" quotePrefix="0" xfId="0">
      <alignment vertical="center"/>
    </xf>
    <xf numFmtId="0" fontId="2" fillId="4" borderId="1" applyAlignment="1" pivotButton="0" quotePrefix="0" xfId="0">
      <alignment vertical="center"/>
    </xf>
    <xf numFmtId="0" fontId="2" fillId="3" borderId="1" applyAlignment="1" pivotButton="0" quotePrefix="0" xfId="0">
      <alignment vertical="center" wrapText="1"/>
    </xf>
    <xf numFmtId="165" fontId="2" fillId="3" borderId="1" applyAlignment="1" pivotButton="0" quotePrefix="0" xfId="0">
      <alignment vertical="center"/>
    </xf>
    <xf numFmtId="2" fontId="2" fillId="3" borderId="1" applyAlignment="1" pivotButton="0" quotePrefix="0" xfId="0">
      <alignment vertical="center"/>
    </xf>
    <xf numFmtId="2" fontId="2" fillId="4" borderId="1" applyAlignment="1" pivotButton="0" quotePrefix="0" xfId="0">
      <alignment vertical="center"/>
    </xf>
    <xf numFmtId="166" fontId="2" fillId="3" borderId="1" applyAlignment="1" pivotButton="0" quotePrefix="0" xfId="0">
      <alignment vertical="center"/>
    </xf>
    <xf numFmtId="166" fontId="2" fillId="4" borderId="1" applyAlignment="1" pivotButton="0" quotePrefix="0" xfId="0">
      <alignment vertical="center"/>
    </xf>
    <xf numFmtId="167" fontId="2" fillId="3" borderId="1" applyAlignment="1" pivotButton="0" quotePrefix="0" xfId="0">
      <alignment vertical="center"/>
    </xf>
    <xf numFmtId="1" fontId="2" fillId="4" borderId="1" applyAlignment="1" pivotButton="0" quotePrefix="0" xfId="0">
      <alignment vertical="center"/>
    </xf>
    <xf numFmtId="0" fontId="2" fillId="5" borderId="1" applyAlignment="1" pivotButton="0" quotePrefix="0" xfId="0">
      <alignment vertical="center"/>
    </xf>
    <xf numFmtId="2" fontId="2" fillId="5" borderId="1" applyAlignment="1" pivotButton="0" quotePrefix="0" xfId="0">
      <alignment vertical="center"/>
    </xf>
    <xf numFmtId="166" fontId="2" fillId="5" borderId="1" applyAlignment="1" pivotButton="0" quotePrefix="0" xfId="0">
      <alignment vertical="center"/>
    </xf>
    <xf numFmtId="1" fontId="2" fillId="5" borderId="1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2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vertical="center" wrapText="1"/>
    </xf>
    <xf numFmtId="164" fontId="0" fillId="0" borderId="0" pivotButton="0" quotePrefix="0" xfId="0"/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vertical="center" wrapText="1"/>
    </xf>
    <xf numFmtId="164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center" vertical="center" wrapText="1"/>
    </xf>
    <xf numFmtId="167" fontId="2" fillId="4" borderId="1" applyAlignment="1" pivotButton="0" quotePrefix="0" xfId="0">
      <alignment horizontal="center" vertical="center"/>
    </xf>
    <xf numFmtId="0" fontId="5" fillId="6" borderId="1" applyAlignment="1" pivotButton="0" quotePrefix="0" xfId="0">
      <alignment vertical="center" wrapText="1"/>
    </xf>
    <xf numFmtId="167" fontId="2" fillId="5" borderId="1" applyAlignment="1" pivotButton="0" quotePrefix="0" xfId="0">
      <alignment horizontal="center" vertical="center"/>
    </xf>
    <xf numFmtId="164" fontId="2" fillId="3" borderId="1" applyAlignment="1" pivotButton="0" quotePrefix="0" xfId="0">
      <alignment vertical="center"/>
    </xf>
    <xf numFmtId="165" fontId="2" fillId="3" borderId="1" applyAlignment="1" pivotButton="0" quotePrefix="0" xfId="0">
      <alignment vertical="center"/>
    </xf>
    <xf numFmtId="166" fontId="2" fillId="3" borderId="1" applyAlignment="1" pivotButton="0" quotePrefix="0" xfId="0">
      <alignment vertical="center"/>
    </xf>
    <xf numFmtId="166" fontId="2" fillId="4" borderId="1" applyAlignment="1" pivotButton="0" quotePrefix="0" xfId="0">
      <alignment vertical="center"/>
    </xf>
    <xf numFmtId="167" fontId="2" fillId="3" borderId="1" applyAlignment="1" pivotButton="0" quotePrefix="0" xfId="0">
      <alignment vertical="center"/>
    </xf>
    <xf numFmtId="166" fontId="2" fillId="5" borderId="1" applyAlignment="1" pivotButton="0" quotePrefix="0" xfId="0">
      <alignment vertical="center"/>
    </xf>
    <xf numFmtId="166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164" fontId="0" fillId="0" borderId="0" pivotButton="0" quotePrefix="0" xfId="0"/>
    <xf numFmtId="164" fontId="2" fillId="4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center" vertical="center" wrapText="1"/>
    </xf>
    <xf numFmtId="167" fontId="2" fillId="4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Total Hours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 Dashboard'!B10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'Summary Dashboard'!$A$11:$A$22</f>
            </numRef>
          </cat>
          <val>
            <numRef>
              <f>'Summary Dashboard'!$B$11:$B$22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Hours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Gross Fees</a:t>
            </a:r>
          </a:p>
        </rich>
      </tx>
    </title>
    <plotArea>
      <lineChart>
        <grouping val="standard"/>
        <ser>
          <idx val="0"/>
          <order val="0"/>
          <tx>
            <strRef>
              <f>'Summary Dashboard'!C10</f>
            </strRef>
          </tx>
          <spPr>
            <a:ln xmlns:a="http://schemas.openxmlformats.org/drawingml/2006/main">
              <a:solidFill>
                <a:srgbClr val="C810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'Summary Dashboard'!$A$11:$A$22</f>
            </numRef>
          </cat>
          <val>
            <numRef>
              <f>'Summary Dashboard'!$C$11:$C$22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Gross Fees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Payment Status Split</a:t>
            </a:r>
          </a:p>
        </rich>
      </tx>
    </title>
    <plotArea>
      <doughnutChart>
        <varyColors val="1"/>
        <ser>
          <idx val="0"/>
          <order val="0"/>
          <tx>
            <strRef>
              <f>'Summary Dashboard'!J10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 Dashboard'!$I$11:$I$14</f>
            </numRef>
          </cat>
          <val>
            <numRef>
              <f>'Summary Dashboard'!$J$11:$J$14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24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24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8</col>
      <colOff>0</colOff>
      <row>18</row>
      <rowOff>0</rowOff>
    </from>
    <ext cx="360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4" customWidth="1" min="3" max="3"/>
    <col width="29" customWidth="1" min="4" max="4"/>
    <col width="16" customWidth="1" min="5" max="5"/>
    <col width="14" customWidth="1" min="6" max="6"/>
    <col width="23" customWidth="1" min="7" max="7"/>
    <col width="22" customWidth="1" min="8" max="8"/>
    <col width="12" customWidth="1" min="9" max="9"/>
    <col width="12" customWidth="1" min="10" max="10"/>
    <col width="13" customWidth="1" min="11" max="11"/>
    <col width="12" customWidth="1" min="12" max="12"/>
    <col width="15" customWidth="1" min="13" max="13"/>
    <col width="15" customWidth="1" min="14" max="14"/>
    <col width="18" customWidth="1" min="15" max="15"/>
    <col width="18" customWidth="1" min="16" max="16"/>
    <col width="17" customWidth="1" min="17" max="17"/>
    <col width="17" customWidth="1" min="18" max="18"/>
    <col width="11" customWidth="1" min="19" max="19"/>
    <col width="16" customWidth="1" min="20" max="20"/>
    <col width="18" customWidth="1" min="21" max="21"/>
    <col width="15" customWidth="1" min="22" max="22"/>
    <col width="17" customWidth="1" min="23" max="23"/>
    <col width="15" customWidth="1" min="24" max="24"/>
    <col width="15" customWidth="1" min="25" max="25"/>
    <col width="16" customWidth="1" min="26" max="26"/>
    <col width="32" customWidth="1" min="27" max="27"/>
  </cols>
  <sheetData>
    <row r="1" ht="28" customHeight="1">
      <c r="A1" s="1" t="inlineStr">
        <is>
          <t>Pharmacy Locum Hours Tracker — Ireland</t>
        </is>
      </c>
    </row>
    <row r="2" ht="22" customHeight="1">
      <c r="A2" s="2" t="inlineStr">
        <is>
          <t>Complete the pale yellow cells for each locum shift. Blue-grey cells calculate automatically.</t>
        </is>
      </c>
    </row>
    <row r="3"/>
    <row r="4" ht="42" customHeight="1">
      <c r="A4" s="3" t="inlineStr">
        <is>
          <t>Shift ID</t>
        </is>
      </c>
      <c r="B4" s="3" t="inlineStr">
        <is>
          <t>Date</t>
        </is>
      </c>
      <c r="C4" s="3" t="inlineStr">
        <is>
          <t>Day</t>
        </is>
      </c>
      <c r="D4" s="3" t="inlineStr">
        <is>
          <t>Pharmacy</t>
        </is>
      </c>
      <c r="E4" s="3" t="inlineStr">
        <is>
          <t>Town/City</t>
        </is>
      </c>
      <c r="F4" s="3" t="inlineStr">
        <is>
          <t>County</t>
        </is>
      </c>
      <c r="G4" s="3" t="inlineStr">
        <is>
          <t>Pharmacy Contact</t>
        </is>
      </c>
      <c r="H4" s="3" t="inlineStr">
        <is>
          <t>Shift Type</t>
        </is>
      </c>
      <c r="I4" s="3" t="inlineStr">
        <is>
          <t>Start Time</t>
        </is>
      </c>
      <c r="J4" s="3" t="inlineStr">
        <is>
          <t>End Time</t>
        </is>
      </c>
      <c r="K4" s="3" t="inlineStr">
        <is>
          <t>Break Hours</t>
        </is>
      </c>
      <c r="L4" s="3" t="inlineStr">
        <is>
          <t>Total Hours</t>
        </is>
      </c>
      <c r="M4" s="3" t="inlineStr">
        <is>
          <t>Hourly Rate (€)</t>
        </is>
      </c>
      <c r="N4" s="3" t="inlineStr">
        <is>
          <t>Gross Fee (€)</t>
        </is>
      </c>
      <c r="O4" s="3" t="inlineStr">
        <is>
          <t>Travel Expenses (€)</t>
        </is>
      </c>
      <c r="P4" s="3" t="inlineStr">
        <is>
          <t>Other Expenses (€)</t>
        </is>
      </c>
      <c r="Q4" s="3" t="inlineStr">
        <is>
          <t>Total Invoice (€)</t>
        </is>
      </c>
      <c r="R4" s="3" t="inlineStr">
        <is>
          <t>VAT Applicable?</t>
        </is>
      </c>
      <c r="S4" s="3" t="inlineStr">
        <is>
          <t>VAT Rate</t>
        </is>
      </c>
      <c r="T4" s="3" t="inlineStr">
        <is>
          <t>VAT Amount (€)</t>
        </is>
      </c>
      <c r="U4" s="3" t="inlineStr">
        <is>
          <t>Invoice Number</t>
        </is>
      </c>
      <c r="V4" s="3" t="inlineStr">
        <is>
          <t>Invoice Date</t>
        </is>
      </c>
      <c r="W4" s="3" t="inlineStr">
        <is>
          <t>Payment Due Date</t>
        </is>
      </c>
      <c r="X4" s="3" t="inlineStr">
        <is>
          <t>Payment Status</t>
        </is>
      </c>
      <c r="Y4" s="3" t="inlineStr">
        <is>
          <t>Payment Date</t>
        </is>
      </c>
      <c r="Z4" s="3" t="inlineStr">
        <is>
          <t>Days to Payment</t>
        </is>
      </c>
      <c r="AA4" s="3" t="inlineStr">
        <is>
          <t>Notes</t>
        </is>
      </c>
    </row>
    <row r="5" ht="25" customHeight="1">
      <c r="A5" s="4" t="inlineStr">
        <is>
          <t>LH-2026-001</t>
        </is>
      </c>
      <c r="B5" s="36" t="n">
        <v>46035</v>
      </c>
      <c r="C5" s="6">
        <f>IF(B5="","",IFERROR(VLOOKUP(WEEKDAY(B5,2),'Instructions'!$H$5:$I$11,2,FALSE),""))</f>
        <v/>
      </c>
      <c r="D5" s="7" t="inlineStr">
        <is>
          <t>Grafton Street Pharmacy</t>
        </is>
      </c>
      <c r="E5" s="7" t="inlineStr">
        <is>
          <t>Dublin</t>
        </is>
      </c>
      <c r="F5" s="7" t="inlineStr">
        <is>
          <t>Dublin</t>
        </is>
      </c>
      <c r="G5" s="7" t="inlineStr">
        <is>
          <t>Aoife Murphy</t>
        </is>
      </c>
      <c r="H5" s="7" t="inlineStr">
        <is>
          <t>Weekday</t>
        </is>
      </c>
      <c r="I5" s="37" t="n">
        <v>0.3541666666666667</v>
      </c>
      <c r="J5" s="37" t="n">
        <v>0.7291666666666666</v>
      </c>
      <c r="K5" s="9" t="n">
        <v>0.5</v>
      </c>
      <c r="L5" s="10">
        <f>IF(OR(I5="",J5=""),"",MAX(0,(J5-I5)*24-IF(K5="",0,K5)))</f>
        <v/>
      </c>
      <c r="M5" s="38" t="n">
        <v>40</v>
      </c>
      <c r="N5" s="39">
        <f>IF(OR(L5="",M5=""),"",L5*M5)</f>
        <v/>
      </c>
      <c r="O5" s="38" t="n">
        <v>18</v>
      </c>
      <c r="P5" s="38" t="n">
        <v>0</v>
      </c>
      <c r="Q5" s="39">
        <f>IF(COUNTA(N5:P5)=0,"",SUM(N5:P5))</f>
        <v/>
      </c>
      <c r="R5" s="4" t="inlineStr">
        <is>
          <t>Yes</t>
        </is>
      </c>
      <c r="S5" s="40" t="n">
        <v>0.23</v>
      </c>
      <c r="T5" s="39">
        <f>IF(Q5="","",IF(R5="Yes",Q5*S5,0))</f>
        <v/>
      </c>
      <c r="U5" s="7" t="inlineStr">
        <is>
          <t>INV-2026-001</t>
        </is>
      </c>
      <c r="V5" s="36" t="n">
        <v>46036</v>
      </c>
      <c r="W5" s="36" t="n">
        <v>46066</v>
      </c>
      <c r="X5" s="7" t="inlineStr">
        <is>
          <t>Paid</t>
        </is>
      </c>
      <c r="Y5" s="36" t="n">
        <v>46058</v>
      </c>
      <c r="Z5" s="14">
        <f>IF(W5="","",IF(Y5&lt;&gt;"",Y5-W5,TODAY()-W5))</f>
        <v/>
      </c>
      <c r="AA5" s="7" t="inlineStr">
        <is>
          <t>Community pharmacy cover.</t>
        </is>
      </c>
    </row>
    <row r="6" ht="25" customHeight="1">
      <c r="A6" s="4" t="inlineStr">
        <is>
          <t>LH-2026-002</t>
        </is>
      </c>
      <c r="B6" s="36" t="n">
        <v>46060</v>
      </c>
      <c r="C6" s="15">
        <f>IF(B6="","",IFERROR(VLOOKUP(WEEKDAY(B6,2),'Instructions'!$H$5:$I$11,2,FALSE),""))</f>
        <v/>
      </c>
      <c r="D6" s="7" t="inlineStr">
        <is>
          <t>River Lee Pharmacy</t>
        </is>
      </c>
      <c r="E6" s="7" t="inlineStr">
        <is>
          <t>Cork</t>
        </is>
      </c>
      <c r="F6" s="7" t="inlineStr">
        <is>
          <t>Cork</t>
        </is>
      </c>
      <c r="G6" s="7" t="inlineStr">
        <is>
          <t>Seán O'Brien</t>
        </is>
      </c>
      <c r="H6" s="7" t="inlineStr">
        <is>
          <t>Saturday</t>
        </is>
      </c>
      <c r="I6" s="37" t="n">
        <v>0.375</v>
      </c>
      <c r="J6" s="37" t="n">
        <v>0.75</v>
      </c>
      <c r="K6" s="9" t="n">
        <v>0.5</v>
      </c>
      <c r="L6" s="16">
        <f>IF(OR(I6="",J6=""),"",MAX(0,(J6-I6)*24-IF(K6="",0,K6)))</f>
        <v/>
      </c>
      <c r="M6" s="38" t="n">
        <v>45</v>
      </c>
      <c r="N6" s="41">
        <f>IF(OR(L6="",M6=""),"",L6*M6)</f>
        <v/>
      </c>
      <c r="O6" s="38" t="n">
        <v>24.5</v>
      </c>
      <c r="P6" s="38" t="n">
        <v>6</v>
      </c>
      <c r="Q6" s="41">
        <f>IF(COUNTA(N6:P6)=0,"",SUM(N6:P6))</f>
        <v/>
      </c>
      <c r="R6" s="4" t="inlineStr">
        <is>
          <t>Yes</t>
        </is>
      </c>
      <c r="S6" s="40" t="n">
        <v>0.23</v>
      </c>
      <c r="T6" s="41">
        <f>IF(Q6="","",IF(R6="Yes",Q6*S6,0))</f>
        <v/>
      </c>
      <c r="U6" s="7" t="inlineStr">
        <is>
          <t>INV-2026-002</t>
        </is>
      </c>
      <c r="V6" s="36" t="n">
        <v>46061</v>
      </c>
      <c r="W6" s="36" t="n">
        <v>46091</v>
      </c>
      <c r="X6" s="7" t="inlineStr">
        <is>
          <t>Paid</t>
        </is>
      </c>
      <c r="Y6" s="36" t="n">
        <v>46084</v>
      </c>
      <c r="Z6" s="18">
        <f>IF(W6="","",IF(Y6&lt;&gt;"",Y6-W6,TODAY()-W6))</f>
        <v/>
      </c>
      <c r="AA6" s="7" t="inlineStr">
        <is>
          <t>Saturday dispensing cover.</t>
        </is>
      </c>
    </row>
    <row r="7" ht="25" customHeight="1">
      <c r="A7" s="4" t="inlineStr">
        <is>
          <t>LH-2026-003</t>
        </is>
      </c>
      <c r="B7" s="36" t="n">
        <v>46098</v>
      </c>
      <c r="C7" s="6">
        <f>IF(B7="","",IFERROR(VLOOKUP(WEEKDAY(B7,2),'Instructions'!$H$5:$I$11,2,FALSE),""))</f>
        <v/>
      </c>
      <c r="D7" s="7" t="inlineStr">
        <is>
          <t>Eyre Square Pharmacy</t>
        </is>
      </c>
      <c r="E7" s="7" t="inlineStr">
        <is>
          <t>Galway</t>
        </is>
      </c>
      <c r="F7" s="7" t="inlineStr">
        <is>
          <t>Galway</t>
        </is>
      </c>
      <c r="G7" s="7" t="inlineStr">
        <is>
          <t>Niamh Kelly</t>
        </is>
      </c>
      <c r="H7" s="7" t="inlineStr">
        <is>
          <t>Sunday/Bank Holiday</t>
        </is>
      </c>
      <c r="I7" s="37" t="n">
        <v>0.4166666666666667</v>
      </c>
      <c r="J7" s="37" t="n">
        <v>0.75</v>
      </c>
      <c r="K7" s="9" t="n">
        <v>0.5</v>
      </c>
      <c r="L7" s="10">
        <f>IF(OR(I7="",J7=""),"",MAX(0,(J7-I7)*24-IF(K7="",0,K7)))</f>
        <v/>
      </c>
      <c r="M7" s="38" t="n">
        <v>50</v>
      </c>
      <c r="N7" s="39">
        <f>IF(OR(L7="",M7=""),"",L7*M7)</f>
        <v/>
      </c>
      <c r="O7" s="38" t="n">
        <v>31</v>
      </c>
      <c r="P7" s="38" t="n">
        <v>0</v>
      </c>
      <c r="Q7" s="39">
        <f>IF(COUNTA(N7:P7)=0,"",SUM(N7:P7))</f>
        <v/>
      </c>
      <c r="R7" s="4" t="inlineStr">
        <is>
          <t>Yes</t>
        </is>
      </c>
      <c r="S7" s="40" t="n">
        <v>0.135</v>
      </c>
      <c r="T7" s="39">
        <f>IF(Q7="","",IF(R7="Yes",Q7*S7,0))</f>
        <v/>
      </c>
      <c r="U7" s="7" t="inlineStr">
        <is>
          <t>INV-2026-003</t>
        </is>
      </c>
      <c r="V7" s="36" t="n">
        <v>46099</v>
      </c>
      <c r="W7" s="36" t="n">
        <v>46129</v>
      </c>
      <c r="X7" s="7" t="inlineStr">
        <is>
          <t>Paid</t>
        </is>
      </c>
      <c r="Y7" s="36" t="n">
        <v>46127</v>
      </c>
      <c r="Z7" s="14">
        <f>IF(W7="","",IF(Y7&lt;&gt;"",Y7-W7,TODAY()-W7))</f>
        <v/>
      </c>
      <c r="AA7" s="7" t="inlineStr">
        <is>
          <t>St Patrick's Day service.</t>
        </is>
      </c>
    </row>
    <row r="8" ht="25" customHeight="1">
      <c r="A8" s="4" t="inlineStr">
        <is>
          <t>LH-2026-004</t>
        </is>
      </c>
      <c r="B8" s="36" t="n">
        <v>46123</v>
      </c>
      <c r="C8" s="15">
        <f>IF(B8="","",IFERROR(VLOOKUP(WEEKDAY(B8,2),'Instructions'!$H$5:$I$11,2,FALSE),""))</f>
        <v/>
      </c>
      <c r="D8" s="7" t="inlineStr">
        <is>
          <t>Shannon View Pharmacy</t>
        </is>
      </c>
      <c r="E8" s="7" t="inlineStr">
        <is>
          <t>Limerick</t>
        </is>
      </c>
      <c r="F8" s="7" t="inlineStr">
        <is>
          <t>Limerick</t>
        </is>
      </c>
      <c r="G8" s="7" t="inlineStr">
        <is>
          <t>Cian Byrne</t>
        </is>
      </c>
      <c r="H8" s="7" t="inlineStr">
        <is>
          <t>Saturday</t>
        </is>
      </c>
      <c r="I8" s="37" t="n">
        <v>0.3333333333333333</v>
      </c>
      <c r="J8" s="37" t="n">
        <v>0.7083333333333334</v>
      </c>
      <c r="K8" s="9" t="n">
        <v>0.5</v>
      </c>
      <c r="L8" s="16">
        <f>IF(OR(I8="",J8=""),"",MAX(0,(J8-I8)*24-IF(K8="",0,K8)))</f>
        <v/>
      </c>
      <c r="M8" s="38" t="n">
        <v>42</v>
      </c>
      <c r="N8" s="41">
        <f>IF(OR(L8="",M8=""),"",L8*M8)</f>
        <v/>
      </c>
      <c r="O8" s="38" t="n">
        <v>15</v>
      </c>
      <c r="P8" s="38" t="n">
        <v>9.5</v>
      </c>
      <c r="Q8" s="41">
        <f>IF(COUNTA(N8:P8)=0,"",SUM(N8:P8))</f>
        <v/>
      </c>
      <c r="R8" s="4" t="inlineStr">
        <is>
          <t>No</t>
        </is>
      </c>
      <c r="S8" s="40" t="n">
        <v>0</v>
      </c>
      <c r="T8" s="41">
        <f>IF(Q8="","",IF(R8="Yes",Q8*S8,0))</f>
        <v/>
      </c>
      <c r="U8" s="7" t="inlineStr">
        <is>
          <t>INV-2026-004</t>
        </is>
      </c>
      <c r="V8" s="36" t="n">
        <v>46124</v>
      </c>
      <c r="W8" s="36" t="n">
        <v>46154</v>
      </c>
      <c r="X8" s="7" t="inlineStr">
        <is>
          <t>Paid</t>
        </is>
      </c>
      <c r="Y8" s="36" t="n">
        <v>46150</v>
      </c>
      <c r="Z8" s="18">
        <f>IF(W8="","",IF(Y8&lt;&gt;"",Y8-W8,TODAY()-W8))</f>
        <v/>
      </c>
      <c r="AA8" s="7" t="inlineStr">
        <is>
          <t>Maternity leave relief cover.</t>
        </is>
      </c>
    </row>
    <row r="9" ht="25" customHeight="1">
      <c r="A9" s="4" t="inlineStr">
        <is>
          <t>LH-2026-005</t>
        </is>
      </c>
      <c r="B9" s="36" t="n">
        <v>46166</v>
      </c>
      <c r="C9" s="6">
        <f>IF(B9="","",IFERROR(VLOOKUP(WEEKDAY(B9,2),'Instructions'!$H$5:$I$11,2,FALSE),""))</f>
        <v/>
      </c>
      <c r="D9" s="7" t="inlineStr">
        <is>
          <t>Quay Street Pharmacy</t>
        </is>
      </c>
      <c r="E9" s="7" t="inlineStr">
        <is>
          <t>Waterford</t>
        </is>
      </c>
      <c r="F9" s="7" t="inlineStr">
        <is>
          <t>Waterford</t>
        </is>
      </c>
      <c r="G9" s="7" t="inlineStr">
        <is>
          <t>Saoirse Walsh</t>
        </is>
      </c>
      <c r="H9" s="7" t="inlineStr">
        <is>
          <t>Sunday/Bank Holiday</t>
        </is>
      </c>
      <c r="I9" s="37" t="n">
        <v>0.4166666666666667</v>
      </c>
      <c r="J9" s="37" t="n">
        <v>0.7916666666666666</v>
      </c>
      <c r="K9" s="9" t="n">
        <v>0.5</v>
      </c>
      <c r="L9" s="10">
        <f>IF(OR(I9="",J9=""),"",MAX(0,(J9-I9)*24-IF(K9="",0,K9)))</f>
        <v/>
      </c>
      <c r="M9" s="38" t="n">
        <v>55</v>
      </c>
      <c r="N9" s="39">
        <f>IF(OR(L9="",M9=""),"",L9*M9)</f>
        <v/>
      </c>
      <c r="O9" s="38" t="n">
        <v>42</v>
      </c>
      <c r="P9" s="38" t="n">
        <v>12</v>
      </c>
      <c r="Q9" s="39">
        <f>IF(COUNTA(N9:P9)=0,"",SUM(N9:P9))</f>
        <v/>
      </c>
      <c r="R9" s="4" t="inlineStr">
        <is>
          <t>Yes</t>
        </is>
      </c>
      <c r="S9" s="40" t="n">
        <v>0.23</v>
      </c>
      <c r="T9" s="39">
        <f>IF(Q9="","",IF(R9="Yes",Q9*S9,0))</f>
        <v/>
      </c>
      <c r="U9" s="7" t="inlineStr">
        <is>
          <t>INV-2026-005</t>
        </is>
      </c>
      <c r="V9" s="36" t="n">
        <v>46167</v>
      </c>
      <c r="W9" s="36" t="n">
        <v>46197</v>
      </c>
      <c r="X9" s="7" t="inlineStr">
        <is>
          <t>Overdue</t>
        </is>
      </c>
      <c r="Y9" s="36" t="n"/>
      <c r="Z9" s="14">
        <f>IF(W9="","",IF(Y9&lt;&gt;"",Y9-W9,TODAY()-W9))</f>
        <v/>
      </c>
      <c r="AA9" s="7" t="inlineStr">
        <is>
          <t>Sunday emergency cover; follow up payment.</t>
        </is>
      </c>
    </row>
    <row r="10" ht="25" customHeight="1">
      <c r="A10" s="4" t="inlineStr">
        <is>
          <t>LH-2026-006</t>
        </is>
      </c>
      <c r="B10" s="36" t="n">
        <v>46191</v>
      </c>
      <c r="C10" s="15">
        <f>IF(B10="","",IFERROR(VLOOKUP(WEEKDAY(B10,2),'Instructions'!$H$5:$I$11,2,FALSE),""))</f>
        <v/>
      </c>
      <c r="D10" s="7" t="inlineStr">
        <is>
          <t>Marble City Pharmacy</t>
        </is>
      </c>
      <c r="E10" s="7" t="inlineStr">
        <is>
          <t>Kilkenny</t>
        </is>
      </c>
      <c r="F10" s="7" t="inlineStr">
        <is>
          <t>Kilkenny</t>
        </is>
      </c>
      <c r="G10" s="7" t="inlineStr">
        <is>
          <t>Conor Ryan</t>
        </is>
      </c>
      <c r="H10" s="7" t="inlineStr">
        <is>
          <t>Weekday</t>
        </is>
      </c>
      <c r="I10" s="37" t="n">
        <v>0.3541666666666667</v>
      </c>
      <c r="J10" s="37" t="n">
        <v>0.7291666666666666</v>
      </c>
      <c r="K10" s="9" t="n">
        <v>0.5</v>
      </c>
      <c r="L10" s="16">
        <f>IF(OR(I10="",J10=""),"",MAX(0,(J10-I10)*24-IF(K10="",0,K10)))</f>
        <v/>
      </c>
      <c r="M10" s="38" t="n">
        <v>40</v>
      </c>
      <c r="N10" s="41">
        <f>IF(OR(L10="",M10=""),"",L10*M10)</f>
        <v/>
      </c>
      <c r="O10" s="38" t="n">
        <v>22</v>
      </c>
      <c r="P10" s="38" t="n">
        <v>0</v>
      </c>
      <c r="Q10" s="41">
        <f>IF(COUNTA(N10:P10)=0,"",SUM(N10:P10))</f>
        <v/>
      </c>
      <c r="R10" s="4" t="inlineStr">
        <is>
          <t>Yes</t>
        </is>
      </c>
      <c r="S10" s="40" t="n">
        <v>0.09</v>
      </c>
      <c r="T10" s="41">
        <f>IF(Q10="","",IF(R10="Yes",Q10*S10,0))</f>
        <v/>
      </c>
      <c r="U10" s="7" t="inlineStr">
        <is>
          <t>INV-2026-006</t>
        </is>
      </c>
      <c r="V10" s="36" t="n">
        <v>46192</v>
      </c>
      <c r="W10" s="36" t="n">
        <v>46222</v>
      </c>
      <c r="X10" s="7" t="inlineStr">
        <is>
          <t>Paid</t>
        </is>
      </c>
      <c r="Y10" s="36" t="n">
        <v>46219</v>
      </c>
      <c r="Z10" s="18">
        <f>IF(W10="","",IF(Y10&lt;&gt;"",Y10-W10,TODAY()-W10))</f>
        <v/>
      </c>
      <c r="AA10" s="7" t="inlineStr">
        <is>
          <t>Annual leave cover.</t>
        </is>
      </c>
    </row>
    <row r="11" ht="25" customHeight="1">
      <c r="A11" s="4" t="inlineStr">
        <is>
          <t>LH-2026-007</t>
        </is>
      </c>
      <c r="B11" s="36" t="n">
        <v>46207</v>
      </c>
      <c r="C11" s="6">
        <f>IF(B11="","",IFERROR(VLOOKUP(WEEKDAY(B11,2),'Instructions'!$H$5:$I$11,2,FALSE),""))</f>
        <v/>
      </c>
      <c r="D11" s="7" t="inlineStr">
        <is>
          <t>Garavogue Pharmacy</t>
        </is>
      </c>
      <c r="E11" s="7" t="inlineStr">
        <is>
          <t>Sligo</t>
        </is>
      </c>
      <c r="F11" s="7" t="inlineStr">
        <is>
          <t>Sligo</t>
        </is>
      </c>
      <c r="G11" s="7" t="inlineStr">
        <is>
          <t>Ciara Doyle</t>
        </is>
      </c>
      <c r="H11" s="7" t="inlineStr">
        <is>
          <t>Saturday</t>
        </is>
      </c>
      <c r="I11" s="37" t="n">
        <v>0.375</v>
      </c>
      <c r="J11" s="37" t="n">
        <v>0.7708333333333334</v>
      </c>
      <c r="K11" s="9" t="n">
        <v>0.5</v>
      </c>
      <c r="L11" s="10">
        <f>IF(OR(I11="",J11=""),"",MAX(0,(J11-I11)*24-IF(K11="",0,K11)))</f>
        <v/>
      </c>
      <c r="M11" s="38" t="n">
        <v>48</v>
      </c>
      <c r="N11" s="39">
        <f>IF(OR(L11="",M11=""),"",L11*M11)</f>
        <v/>
      </c>
      <c r="O11" s="38" t="n">
        <v>36</v>
      </c>
      <c r="P11" s="38" t="n">
        <v>8</v>
      </c>
      <c r="Q11" s="39">
        <f>IF(COUNTA(N11:P11)=0,"",SUM(N11:P11))</f>
        <v/>
      </c>
      <c r="R11" s="4" t="inlineStr">
        <is>
          <t>Yes</t>
        </is>
      </c>
      <c r="S11" s="40" t="n">
        <v>0.23</v>
      </c>
      <c r="T11" s="39">
        <f>IF(Q11="","",IF(R11="Yes",Q11*S11,0))</f>
        <v/>
      </c>
      <c r="U11" s="7" t="inlineStr">
        <is>
          <t>INV-2026-007</t>
        </is>
      </c>
      <c r="V11" s="36" t="n">
        <v>46208</v>
      </c>
      <c r="W11" s="36" t="n">
        <v>46238</v>
      </c>
      <c r="X11" s="7" t="inlineStr">
        <is>
          <t>Overdue</t>
        </is>
      </c>
      <c r="Y11" s="36" t="n"/>
      <c r="Z11" s="14">
        <f>IF(W11="","",IF(Y11&lt;&gt;"",Y11-W11,TODAY()-W11))</f>
        <v/>
      </c>
      <c r="AA11" s="7" t="inlineStr">
        <is>
          <t>Saturday locum cover; reminder issued.</t>
        </is>
      </c>
    </row>
    <row r="12" ht="25" customHeight="1">
      <c r="A12" s="4" t="inlineStr">
        <is>
          <t>LH-2026-008</t>
        </is>
      </c>
      <c r="B12" s="36" t="n">
        <v>46251</v>
      </c>
      <c r="C12" s="15">
        <f>IF(B12="","",IFERROR(VLOOKUP(WEEKDAY(B12,2),'Instructions'!$H$5:$I$11,2,FALSE),""))</f>
        <v/>
      </c>
      <c r="D12" s="7" t="inlineStr">
        <is>
          <t>Boyne Valley Pharmacy</t>
        </is>
      </c>
      <c r="E12" s="7" t="inlineStr">
        <is>
          <t>Drogheda</t>
        </is>
      </c>
      <c r="F12" s="7" t="inlineStr">
        <is>
          <t>Louth</t>
        </is>
      </c>
      <c r="G12" s="7" t="inlineStr">
        <is>
          <t>Oisín McCarthy</t>
        </is>
      </c>
      <c r="H12" s="7" t="inlineStr">
        <is>
          <t>Weekday</t>
        </is>
      </c>
      <c r="I12" s="37" t="n">
        <v>0.3541666666666667</v>
      </c>
      <c r="J12" s="37" t="n">
        <v>0.7083333333333334</v>
      </c>
      <c r="K12" s="9" t="n">
        <v>0.5</v>
      </c>
      <c r="L12" s="16">
        <f>IF(OR(I12="",J12=""),"",MAX(0,(J12-I12)*24-IF(K12="",0,K12)))</f>
        <v/>
      </c>
      <c r="M12" s="38" t="n">
        <v>37</v>
      </c>
      <c r="N12" s="41">
        <f>IF(OR(L12="",M12=""),"",L12*M12)</f>
        <v/>
      </c>
      <c r="O12" s="38" t="n">
        <v>19</v>
      </c>
      <c r="P12" s="38" t="n">
        <v>0</v>
      </c>
      <c r="Q12" s="41">
        <f>IF(COUNTA(N12:P12)=0,"",SUM(N12:P12))</f>
        <v/>
      </c>
      <c r="R12" s="4" t="inlineStr">
        <is>
          <t>No</t>
        </is>
      </c>
      <c r="S12" s="40" t="n">
        <v>0</v>
      </c>
      <c r="T12" s="41">
        <f>IF(Q12="","",IF(R12="Yes",Q12*S12,0))</f>
        <v/>
      </c>
      <c r="U12" s="7" t="inlineStr">
        <is>
          <t>INV-2026-008</t>
        </is>
      </c>
      <c r="V12" s="36" t="n">
        <v>46252</v>
      </c>
      <c r="W12" s="36" t="n">
        <v>46282</v>
      </c>
      <c r="X12" s="7" t="inlineStr">
        <is>
          <t>Invoiced</t>
        </is>
      </c>
      <c r="Y12" s="36" t="n"/>
      <c r="Z12" s="18">
        <f>IF(W12="","",IF(Y12&lt;&gt;"",Y12-W12,TODAY()-W12))</f>
        <v/>
      </c>
      <c r="AA12" s="7" t="inlineStr">
        <is>
          <t>Awaiting payment within agreed terms.</t>
        </is>
      </c>
    </row>
    <row r="13" ht="25" customHeight="1">
      <c r="A13" s="4" t="inlineStr">
        <is>
          <t>LH-2026-009</t>
        </is>
      </c>
      <c r="B13" s="36" t="n">
        <v>46270</v>
      </c>
      <c r="C13" s="6">
        <f>IF(B13="","",IFERROR(VLOOKUP(WEEKDAY(B13,2),'Instructions'!$H$5:$I$11,2,FALSE),""))</f>
        <v/>
      </c>
      <c r="D13" s="7" t="inlineStr">
        <is>
          <t>Clanbrassil Street Pharmacy</t>
        </is>
      </c>
      <c r="E13" s="7" t="inlineStr">
        <is>
          <t>Dundalk</t>
        </is>
      </c>
      <c r="F13" s="7" t="inlineStr">
        <is>
          <t>Louth</t>
        </is>
      </c>
      <c r="G13" s="7" t="inlineStr">
        <is>
          <t>Róisín Nolan</t>
        </is>
      </c>
      <c r="H13" s="7" t="inlineStr">
        <is>
          <t>Saturday</t>
        </is>
      </c>
      <c r="I13" s="37" t="n">
        <v>0.375</v>
      </c>
      <c r="J13" s="37" t="n">
        <v>0.7083333333333334</v>
      </c>
      <c r="K13" s="9" t="n">
        <v>0.5</v>
      </c>
      <c r="L13" s="10">
        <f>IF(OR(I13="",J13=""),"",MAX(0,(J13-I13)*24-IF(K13="",0,K13)))</f>
        <v/>
      </c>
      <c r="M13" s="38" t="n">
        <v>45</v>
      </c>
      <c r="N13" s="39">
        <f>IF(OR(L13="",M13=""),"",L13*M13)</f>
        <v/>
      </c>
      <c r="O13" s="38" t="n">
        <v>14</v>
      </c>
      <c r="P13" s="38" t="n">
        <v>5</v>
      </c>
      <c r="Q13" s="39">
        <f>IF(COUNTA(N13:P13)=0,"",SUM(N13:P13))</f>
        <v/>
      </c>
      <c r="R13" s="4" t="inlineStr">
        <is>
          <t>Yes</t>
        </is>
      </c>
      <c r="S13" s="40" t="n">
        <v>0.23</v>
      </c>
      <c r="T13" s="39">
        <f>IF(Q13="","",IF(R13="Yes",Q13*S13,0))</f>
        <v/>
      </c>
      <c r="U13" s="7" t="inlineStr"/>
      <c r="V13" s="36" t="n"/>
      <c r="W13" s="36" t="n"/>
      <c r="X13" s="7" t="inlineStr">
        <is>
          <t>Draft</t>
        </is>
      </c>
      <c r="Y13" s="36" t="n"/>
      <c r="Z13" s="14">
        <f>IF(W13="","",IF(Y13&lt;&gt;"",Y13-W13,TODAY()-W13))</f>
        <v/>
      </c>
      <c r="AA13" s="7" t="inlineStr">
        <is>
          <t>Prepare invoice after shift confirmation.</t>
        </is>
      </c>
    </row>
    <row r="14" ht="25" customHeight="1">
      <c r="A14" s="4" t="n"/>
      <c r="B14" s="36" t="n"/>
      <c r="C14" s="15">
        <f>IF(B14="","",IFERROR(VLOOKUP(WEEKDAY(B14,2),'Instructions'!$H$5:$I$11,2,FALSE),""))</f>
        <v/>
      </c>
      <c r="D14" s="7" t="n"/>
      <c r="E14" s="7" t="n"/>
      <c r="F14" s="7" t="n"/>
      <c r="G14" s="7" t="n"/>
      <c r="H14" s="7" t="n"/>
      <c r="I14" s="37" t="n"/>
      <c r="J14" s="37" t="n"/>
      <c r="K14" s="9" t="n"/>
      <c r="L14" s="16">
        <f>IF(OR(I14="",J14=""),"",MAX(0,(J14-I14)*24-IF(K14="",0,K14)))</f>
        <v/>
      </c>
      <c r="M14" s="38" t="n"/>
      <c r="N14" s="41">
        <f>IF(OR(L14="",M14=""),"",L14*M14)</f>
        <v/>
      </c>
      <c r="O14" s="38" t="n"/>
      <c r="P14" s="38" t="n"/>
      <c r="Q14" s="41">
        <f>IF(COUNTA(N14:P14)=0,"",SUM(N14:P14))</f>
        <v/>
      </c>
      <c r="R14" s="4" t="n"/>
      <c r="S14" s="40" t="n"/>
      <c r="T14" s="41">
        <f>IF(Q14="","",IF(R14="Yes",Q14*S14,0))</f>
        <v/>
      </c>
      <c r="U14" s="7" t="n"/>
      <c r="V14" s="36" t="n"/>
      <c r="W14" s="36" t="n"/>
      <c r="X14" s="7" t="n"/>
      <c r="Y14" s="36" t="n"/>
      <c r="Z14" s="18">
        <f>IF(W14="","",IF(Y14&lt;&gt;"",Y14-W14,TODAY()-W14))</f>
        <v/>
      </c>
      <c r="AA14" s="7" t="n"/>
    </row>
    <row r="15" ht="25" customHeight="1">
      <c r="A15" s="4" t="n"/>
      <c r="B15" s="36" t="n"/>
      <c r="C15" s="6">
        <f>IF(B15="","",IFERROR(VLOOKUP(WEEKDAY(B15,2),'Instructions'!$H$5:$I$11,2,FALSE),""))</f>
        <v/>
      </c>
      <c r="D15" s="7" t="n"/>
      <c r="E15" s="7" t="n"/>
      <c r="F15" s="7" t="n"/>
      <c r="G15" s="7" t="n"/>
      <c r="H15" s="7" t="n"/>
      <c r="I15" s="37" t="n"/>
      <c r="J15" s="37" t="n"/>
      <c r="K15" s="9" t="n"/>
      <c r="L15" s="10">
        <f>IF(OR(I15="",J15=""),"",MAX(0,(J15-I15)*24-IF(K15="",0,K15)))</f>
        <v/>
      </c>
      <c r="M15" s="38" t="n"/>
      <c r="N15" s="39">
        <f>IF(OR(L15="",M15=""),"",L15*M15)</f>
        <v/>
      </c>
      <c r="O15" s="38" t="n"/>
      <c r="P15" s="38" t="n"/>
      <c r="Q15" s="39">
        <f>IF(COUNTA(N15:P15)=0,"",SUM(N15:P15))</f>
        <v/>
      </c>
      <c r="R15" s="4" t="n"/>
      <c r="S15" s="40" t="n"/>
      <c r="T15" s="39">
        <f>IF(Q15="","",IF(R15="Yes",Q15*S15,0))</f>
        <v/>
      </c>
      <c r="U15" s="7" t="n"/>
      <c r="V15" s="36" t="n"/>
      <c r="W15" s="36" t="n"/>
      <c r="X15" s="7" t="n"/>
      <c r="Y15" s="36" t="n"/>
      <c r="Z15" s="14">
        <f>IF(W15="","",IF(Y15&lt;&gt;"",Y15-W15,TODAY()-W15))</f>
        <v/>
      </c>
      <c r="AA15" s="7" t="n"/>
    </row>
    <row r="16" ht="25" customHeight="1">
      <c r="A16" s="4" t="n"/>
      <c r="B16" s="36" t="n"/>
      <c r="C16" s="15">
        <f>IF(B16="","",IFERROR(VLOOKUP(WEEKDAY(B16,2),'Instructions'!$H$5:$I$11,2,FALSE),""))</f>
        <v/>
      </c>
      <c r="D16" s="7" t="n"/>
      <c r="E16" s="7" t="n"/>
      <c r="F16" s="7" t="n"/>
      <c r="G16" s="7" t="n"/>
      <c r="H16" s="7" t="n"/>
      <c r="I16" s="37" t="n"/>
      <c r="J16" s="37" t="n"/>
      <c r="K16" s="9" t="n"/>
      <c r="L16" s="16">
        <f>IF(OR(I16="",J16=""),"",MAX(0,(J16-I16)*24-IF(K16="",0,K16)))</f>
        <v/>
      </c>
      <c r="M16" s="38" t="n"/>
      <c r="N16" s="41">
        <f>IF(OR(L16="",M16=""),"",L16*M16)</f>
        <v/>
      </c>
      <c r="O16" s="38" t="n"/>
      <c r="P16" s="38" t="n"/>
      <c r="Q16" s="41">
        <f>IF(COUNTA(N16:P16)=0,"",SUM(N16:P16))</f>
        <v/>
      </c>
      <c r="R16" s="4" t="n"/>
      <c r="S16" s="40" t="n"/>
      <c r="T16" s="41">
        <f>IF(Q16="","",IF(R16="Yes",Q16*S16,0))</f>
        <v/>
      </c>
      <c r="U16" s="7" t="n"/>
      <c r="V16" s="36" t="n"/>
      <c r="W16" s="36" t="n"/>
      <c r="X16" s="7" t="n"/>
      <c r="Y16" s="36" t="n"/>
      <c r="Z16" s="18">
        <f>IF(W16="","",IF(Y16&lt;&gt;"",Y16-W16,TODAY()-W16))</f>
        <v/>
      </c>
      <c r="AA16" s="7" t="n"/>
    </row>
    <row r="17" ht="25" customHeight="1">
      <c r="A17" s="4" t="n"/>
      <c r="B17" s="36" t="n"/>
      <c r="C17" s="6">
        <f>IF(B17="","",IFERROR(VLOOKUP(WEEKDAY(B17,2),'Instructions'!$H$5:$I$11,2,FALSE),""))</f>
        <v/>
      </c>
      <c r="D17" s="7" t="n"/>
      <c r="E17" s="7" t="n"/>
      <c r="F17" s="7" t="n"/>
      <c r="G17" s="7" t="n"/>
      <c r="H17" s="7" t="n"/>
      <c r="I17" s="37" t="n"/>
      <c r="J17" s="37" t="n"/>
      <c r="K17" s="9" t="n"/>
      <c r="L17" s="10">
        <f>IF(OR(I17="",J17=""),"",MAX(0,(J17-I17)*24-IF(K17="",0,K17)))</f>
        <v/>
      </c>
      <c r="M17" s="38" t="n"/>
      <c r="N17" s="39">
        <f>IF(OR(L17="",M17=""),"",L17*M17)</f>
        <v/>
      </c>
      <c r="O17" s="38" t="n"/>
      <c r="P17" s="38" t="n"/>
      <c r="Q17" s="39">
        <f>IF(COUNTA(N17:P17)=0,"",SUM(N17:P17))</f>
        <v/>
      </c>
      <c r="R17" s="4" t="n"/>
      <c r="S17" s="40" t="n"/>
      <c r="T17" s="39">
        <f>IF(Q17="","",IF(R17="Yes",Q17*S17,0))</f>
        <v/>
      </c>
      <c r="U17" s="7" t="n"/>
      <c r="V17" s="36" t="n"/>
      <c r="W17" s="36" t="n"/>
      <c r="X17" s="7" t="n"/>
      <c r="Y17" s="36" t="n"/>
      <c r="Z17" s="14">
        <f>IF(W17="","",IF(Y17&lt;&gt;"",Y17-W17,TODAY()-W17))</f>
        <v/>
      </c>
      <c r="AA17" s="7" t="n"/>
    </row>
    <row r="18" ht="25" customHeight="1">
      <c r="A18" s="4" t="n"/>
      <c r="B18" s="36" t="n"/>
      <c r="C18" s="15">
        <f>IF(B18="","",IFERROR(VLOOKUP(WEEKDAY(B18,2),'Instructions'!$H$5:$I$11,2,FALSE),""))</f>
        <v/>
      </c>
      <c r="D18" s="7" t="n"/>
      <c r="E18" s="7" t="n"/>
      <c r="F18" s="7" t="n"/>
      <c r="G18" s="7" t="n"/>
      <c r="H18" s="7" t="n"/>
      <c r="I18" s="37" t="n"/>
      <c r="J18" s="37" t="n"/>
      <c r="K18" s="9" t="n"/>
      <c r="L18" s="16">
        <f>IF(OR(I18="",J18=""),"",MAX(0,(J18-I18)*24-IF(K18="",0,K18)))</f>
        <v/>
      </c>
      <c r="M18" s="38" t="n"/>
      <c r="N18" s="41">
        <f>IF(OR(L18="",M18=""),"",L18*M18)</f>
        <v/>
      </c>
      <c r="O18" s="38" t="n"/>
      <c r="P18" s="38" t="n"/>
      <c r="Q18" s="41">
        <f>IF(COUNTA(N18:P18)=0,"",SUM(N18:P18))</f>
        <v/>
      </c>
      <c r="R18" s="4" t="n"/>
      <c r="S18" s="40" t="n"/>
      <c r="T18" s="41">
        <f>IF(Q18="","",IF(R18="Yes",Q18*S18,0))</f>
        <v/>
      </c>
      <c r="U18" s="7" t="n"/>
      <c r="V18" s="36" t="n"/>
      <c r="W18" s="36" t="n"/>
      <c r="X18" s="7" t="n"/>
      <c r="Y18" s="36" t="n"/>
      <c r="Z18" s="18">
        <f>IF(W18="","",IF(Y18&lt;&gt;"",Y18-W18,TODAY()-W18))</f>
        <v/>
      </c>
      <c r="AA18" s="7" t="n"/>
    </row>
    <row r="19" ht="25" customHeight="1">
      <c r="A19" s="4" t="n"/>
      <c r="B19" s="36" t="n"/>
      <c r="C19" s="6">
        <f>IF(B19="","",IFERROR(VLOOKUP(WEEKDAY(B19,2),'Instructions'!$H$5:$I$11,2,FALSE),""))</f>
        <v/>
      </c>
      <c r="D19" s="7" t="n"/>
      <c r="E19" s="7" t="n"/>
      <c r="F19" s="7" t="n"/>
      <c r="G19" s="7" t="n"/>
      <c r="H19" s="7" t="n"/>
      <c r="I19" s="37" t="n"/>
      <c r="J19" s="37" t="n"/>
      <c r="K19" s="9" t="n"/>
      <c r="L19" s="10">
        <f>IF(OR(I19="",J19=""),"",MAX(0,(J19-I19)*24-IF(K19="",0,K19)))</f>
        <v/>
      </c>
      <c r="M19" s="38" t="n"/>
      <c r="N19" s="39">
        <f>IF(OR(L19="",M19=""),"",L19*M19)</f>
        <v/>
      </c>
      <c r="O19" s="38" t="n"/>
      <c r="P19" s="38" t="n"/>
      <c r="Q19" s="39">
        <f>IF(COUNTA(N19:P19)=0,"",SUM(N19:P19))</f>
        <v/>
      </c>
      <c r="R19" s="4" t="n"/>
      <c r="S19" s="40" t="n"/>
      <c r="T19" s="39">
        <f>IF(Q19="","",IF(R19="Yes",Q19*S19,0))</f>
        <v/>
      </c>
      <c r="U19" s="7" t="n"/>
      <c r="V19" s="36" t="n"/>
      <c r="W19" s="36" t="n"/>
      <c r="X19" s="7" t="n"/>
      <c r="Y19" s="36" t="n"/>
      <c r="Z19" s="14">
        <f>IF(W19="","",IF(Y19&lt;&gt;"",Y19-W19,TODAY()-W19))</f>
        <v/>
      </c>
      <c r="AA19" s="7" t="n"/>
    </row>
    <row r="20" ht="25" customHeight="1">
      <c r="A20" s="4" t="n"/>
      <c r="B20" s="36" t="n"/>
      <c r="C20" s="15">
        <f>IF(B20="","",IFERROR(VLOOKUP(WEEKDAY(B20,2),'Instructions'!$H$5:$I$11,2,FALSE),""))</f>
        <v/>
      </c>
      <c r="D20" s="7" t="n"/>
      <c r="E20" s="7" t="n"/>
      <c r="F20" s="7" t="n"/>
      <c r="G20" s="7" t="n"/>
      <c r="H20" s="7" t="n"/>
      <c r="I20" s="37" t="n"/>
      <c r="J20" s="37" t="n"/>
      <c r="K20" s="9" t="n"/>
      <c r="L20" s="16">
        <f>IF(OR(I20="",J20=""),"",MAX(0,(J20-I20)*24-IF(K20="",0,K20)))</f>
        <v/>
      </c>
      <c r="M20" s="38" t="n"/>
      <c r="N20" s="41">
        <f>IF(OR(L20="",M20=""),"",L20*M20)</f>
        <v/>
      </c>
      <c r="O20" s="38" t="n"/>
      <c r="P20" s="38" t="n"/>
      <c r="Q20" s="41">
        <f>IF(COUNTA(N20:P20)=0,"",SUM(N20:P20))</f>
        <v/>
      </c>
      <c r="R20" s="4" t="n"/>
      <c r="S20" s="40" t="n"/>
      <c r="T20" s="41">
        <f>IF(Q20="","",IF(R20="Yes",Q20*S20,0))</f>
        <v/>
      </c>
      <c r="U20" s="7" t="n"/>
      <c r="V20" s="36" t="n"/>
      <c r="W20" s="36" t="n"/>
      <c r="X20" s="7" t="n"/>
      <c r="Y20" s="36" t="n"/>
      <c r="Z20" s="18">
        <f>IF(W20="","",IF(Y20&lt;&gt;"",Y20-W20,TODAY()-W20))</f>
        <v/>
      </c>
      <c r="AA20" s="7" t="n"/>
    </row>
    <row r="21" ht="25" customHeight="1">
      <c r="A21" s="4" t="n"/>
      <c r="B21" s="36" t="n"/>
      <c r="C21" s="6">
        <f>IF(B21="","",IFERROR(VLOOKUP(WEEKDAY(B21,2),'Instructions'!$H$5:$I$11,2,FALSE),""))</f>
        <v/>
      </c>
      <c r="D21" s="7" t="n"/>
      <c r="E21" s="7" t="n"/>
      <c r="F21" s="7" t="n"/>
      <c r="G21" s="7" t="n"/>
      <c r="H21" s="7" t="n"/>
      <c r="I21" s="37" t="n"/>
      <c r="J21" s="37" t="n"/>
      <c r="K21" s="9" t="n"/>
      <c r="L21" s="10">
        <f>IF(OR(I21="",J21=""),"",MAX(0,(J21-I21)*24-IF(K21="",0,K21)))</f>
        <v/>
      </c>
      <c r="M21" s="38" t="n"/>
      <c r="N21" s="39">
        <f>IF(OR(L21="",M21=""),"",L21*M21)</f>
        <v/>
      </c>
      <c r="O21" s="38" t="n"/>
      <c r="P21" s="38" t="n"/>
      <c r="Q21" s="39">
        <f>IF(COUNTA(N21:P21)=0,"",SUM(N21:P21))</f>
        <v/>
      </c>
      <c r="R21" s="4" t="n"/>
      <c r="S21" s="40" t="n"/>
      <c r="T21" s="39">
        <f>IF(Q21="","",IF(R21="Yes",Q21*S21,0))</f>
        <v/>
      </c>
      <c r="U21" s="7" t="n"/>
      <c r="V21" s="36" t="n"/>
      <c r="W21" s="36" t="n"/>
      <c r="X21" s="7" t="n"/>
      <c r="Y21" s="36" t="n"/>
      <c r="Z21" s="14">
        <f>IF(W21="","",IF(Y21&lt;&gt;"",Y21-W21,TODAY()-W21))</f>
        <v/>
      </c>
      <c r="AA21" s="7" t="n"/>
    </row>
    <row r="22" ht="25" customHeight="1">
      <c r="A22" s="4" t="n"/>
      <c r="B22" s="36" t="n"/>
      <c r="C22" s="15">
        <f>IF(B22="","",IFERROR(VLOOKUP(WEEKDAY(B22,2),'Instructions'!$H$5:$I$11,2,FALSE),""))</f>
        <v/>
      </c>
      <c r="D22" s="7" t="n"/>
      <c r="E22" s="7" t="n"/>
      <c r="F22" s="7" t="n"/>
      <c r="G22" s="7" t="n"/>
      <c r="H22" s="7" t="n"/>
      <c r="I22" s="37" t="n"/>
      <c r="J22" s="37" t="n"/>
      <c r="K22" s="9" t="n"/>
      <c r="L22" s="16">
        <f>IF(OR(I22="",J22=""),"",MAX(0,(J22-I22)*24-IF(K22="",0,K22)))</f>
        <v/>
      </c>
      <c r="M22" s="38" t="n"/>
      <c r="N22" s="41">
        <f>IF(OR(L22="",M22=""),"",L22*M22)</f>
        <v/>
      </c>
      <c r="O22" s="38" t="n"/>
      <c r="P22" s="38" t="n"/>
      <c r="Q22" s="41">
        <f>IF(COUNTA(N22:P22)=0,"",SUM(N22:P22))</f>
        <v/>
      </c>
      <c r="R22" s="4" t="n"/>
      <c r="S22" s="40" t="n"/>
      <c r="T22" s="41">
        <f>IF(Q22="","",IF(R22="Yes",Q22*S22,0))</f>
        <v/>
      </c>
      <c r="U22" s="7" t="n"/>
      <c r="V22" s="36" t="n"/>
      <c r="W22" s="36" t="n"/>
      <c r="X22" s="7" t="n"/>
      <c r="Y22" s="36" t="n"/>
      <c r="Z22" s="18">
        <f>IF(W22="","",IF(Y22&lt;&gt;"",Y22-W22,TODAY()-W22))</f>
        <v/>
      </c>
      <c r="AA22" s="7" t="n"/>
    </row>
    <row r="23" ht="25" customHeight="1">
      <c r="A23" s="4" t="n"/>
      <c r="B23" s="36" t="n"/>
      <c r="C23" s="6">
        <f>IF(B23="","",IFERROR(VLOOKUP(WEEKDAY(B23,2),'Instructions'!$H$5:$I$11,2,FALSE),""))</f>
        <v/>
      </c>
      <c r="D23" s="7" t="n"/>
      <c r="E23" s="7" t="n"/>
      <c r="F23" s="7" t="n"/>
      <c r="G23" s="7" t="n"/>
      <c r="H23" s="7" t="n"/>
      <c r="I23" s="37" t="n"/>
      <c r="J23" s="37" t="n"/>
      <c r="K23" s="9" t="n"/>
      <c r="L23" s="10">
        <f>IF(OR(I23="",J23=""),"",MAX(0,(J23-I23)*24-IF(K23="",0,K23)))</f>
        <v/>
      </c>
      <c r="M23" s="38" t="n"/>
      <c r="N23" s="39">
        <f>IF(OR(L23="",M23=""),"",L23*M23)</f>
        <v/>
      </c>
      <c r="O23" s="38" t="n"/>
      <c r="P23" s="38" t="n"/>
      <c r="Q23" s="39">
        <f>IF(COUNTA(N23:P23)=0,"",SUM(N23:P23))</f>
        <v/>
      </c>
      <c r="R23" s="4" t="n"/>
      <c r="S23" s="40" t="n"/>
      <c r="T23" s="39">
        <f>IF(Q23="","",IF(R23="Yes",Q23*S23,0))</f>
        <v/>
      </c>
      <c r="U23" s="7" t="n"/>
      <c r="V23" s="36" t="n"/>
      <c r="W23" s="36" t="n"/>
      <c r="X23" s="7" t="n"/>
      <c r="Y23" s="36" t="n"/>
      <c r="Z23" s="14">
        <f>IF(W23="","",IF(Y23&lt;&gt;"",Y23-W23,TODAY()-W23))</f>
        <v/>
      </c>
      <c r="AA23" s="7" t="n"/>
    </row>
    <row r="24" ht="25" customHeight="1">
      <c r="A24" s="4" t="n"/>
      <c r="B24" s="36" t="n"/>
      <c r="C24" s="15">
        <f>IF(B24="","",IFERROR(VLOOKUP(WEEKDAY(B24,2),'Instructions'!$H$5:$I$11,2,FALSE),""))</f>
        <v/>
      </c>
      <c r="D24" s="7" t="n"/>
      <c r="E24" s="7" t="n"/>
      <c r="F24" s="7" t="n"/>
      <c r="G24" s="7" t="n"/>
      <c r="H24" s="7" t="n"/>
      <c r="I24" s="37" t="n"/>
      <c r="J24" s="37" t="n"/>
      <c r="K24" s="9" t="n"/>
      <c r="L24" s="16">
        <f>IF(OR(I24="",J24=""),"",MAX(0,(J24-I24)*24-IF(K24="",0,K24)))</f>
        <v/>
      </c>
      <c r="M24" s="38" t="n"/>
      <c r="N24" s="41">
        <f>IF(OR(L24="",M24=""),"",L24*M24)</f>
        <v/>
      </c>
      <c r="O24" s="38" t="n"/>
      <c r="P24" s="38" t="n"/>
      <c r="Q24" s="41">
        <f>IF(COUNTA(N24:P24)=0,"",SUM(N24:P24))</f>
        <v/>
      </c>
      <c r="R24" s="4" t="n"/>
      <c r="S24" s="40" t="n"/>
      <c r="T24" s="41">
        <f>IF(Q24="","",IF(R24="Yes",Q24*S24,0))</f>
        <v/>
      </c>
      <c r="U24" s="7" t="n"/>
      <c r="V24" s="36" t="n"/>
      <c r="W24" s="36" t="n"/>
      <c r="X24" s="7" t="n"/>
      <c r="Y24" s="36" t="n"/>
      <c r="Z24" s="18">
        <f>IF(W24="","",IF(Y24&lt;&gt;"",Y24-W24,TODAY()-W24))</f>
        <v/>
      </c>
      <c r="AA24" s="7" t="n"/>
    </row>
    <row r="25" ht="25" customHeight="1">
      <c r="A25" s="4" t="n"/>
      <c r="B25" s="36" t="n"/>
      <c r="C25" s="6">
        <f>IF(B25="","",IFERROR(VLOOKUP(WEEKDAY(B25,2),'Instructions'!$H$5:$I$11,2,FALSE),""))</f>
        <v/>
      </c>
      <c r="D25" s="7" t="n"/>
      <c r="E25" s="7" t="n"/>
      <c r="F25" s="7" t="n"/>
      <c r="G25" s="7" t="n"/>
      <c r="H25" s="7" t="n"/>
      <c r="I25" s="37" t="n"/>
      <c r="J25" s="37" t="n"/>
      <c r="K25" s="9" t="n"/>
      <c r="L25" s="10">
        <f>IF(OR(I25="",J25=""),"",MAX(0,(J25-I25)*24-IF(K25="",0,K25)))</f>
        <v/>
      </c>
      <c r="M25" s="38" t="n"/>
      <c r="N25" s="39">
        <f>IF(OR(L25="",M25=""),"",L25*M25)</f>
        <v/>
      </c>
      <c r="O25" s="38" t="n"/>
      <c r="P25" s="38" t="n"/>
      <c r="Q25" s="39">
        <f>IF(COUNTA(N25:P25)=0,"",SUM(N25:P25))</f>
        <v/>
      </c>
      <c r="R25" s="4" t="n"/>
      <c r="S25" s="40" t="n"/>
      <c r="T25" s="39">
        <f>IF(Q25="","",IF(R25="Yes",Q25*S25,0))</f>
        <v/>
      </c>
      <c r="U25" s="7" t="n"/>
      <c r="V25" s="36" t="n"/>
      <c r="W25" s="36" t="n"/>
      <c r="X25" s="7" t="n"/>
      <c r="Y25" s="36" t="n"/>
      <c r="Z25" s="14">
        <f>IF(W25="","",IF(Y25&lt;&gt;"",Y25-W25,TODAY()-W25))</f>
        <v/>
      </c>
      <c r="AA25" s="7" t="n"/>
    </row>
    <row r="26" ht="25" customHeight="1">
      <c r="A26" s="4" t="n"/>
      <c r="B26" s="36" t="n"/>
      <c r="C26" s="15">
        <f>IF(B26="","",IFERROR(VLOOKUP(WEEKDAY(B26,2),'Instructions'!$H$5:$I$11,2,FALSE),""))</f>
        <v/>
      </c>
      <c r="D26" s="7" t="n"/>
      <c r="E26" s="7" t="n"/>
      <c r="F26" s="7" t="n"/>
      <c r="G26" s="7" t="n"/>
      <c r="H26" s="7" t="n"/>
      <c r="I26" s="37" t="n"/>
      <c r="J26" s="37" t="n"/>
      <c r="K26" s="9" t="n"/>
      <c r="L26" s="16">
        <f>IF(OR(I26="",J26=""),"",MAX(0,(J26-I26)*24-IF(K26="",0,K26)))</f>
        <v/>
      </c>
      <c r="M26" s="38" t="n"/>
      <c r="N26" s="41">
        <f>IF(OR(L26="",M26=""),"",L26*M26)</f>
        <v/>
      </c>
      <c r="O26" s="38" t="n"/>
      <c r="P26" s="38" t="n"/>
      <c r="Q26" s="41">
        <f>IF(COUNTA(N26:P26)=0,"",SUM(N26:P26))</f>
        <v/>
      </c>
      <c r="R26" s="4" t="n"/>
      <c r="S26" s="40" t="n"/>
      <c r="T26" s="41">
        <f>IF(Q26="","",IF(R26="Yes",Q26*S26,0))</f>
        <v/>
      </c>
      <c r="U26" s="7" t="n"/>
      <c r="V26" s="36" t="n"/>
      <c r="W26" s="36" t="n"/>
      <c r="X26" s="7" t="n"/>
      <c r="Y26" s="36" t="n"/>
      <c r="Z26" s="18">
        <f>IF(W26="","",IF(Y26&lt;&gt;"",Y26-W26,TODAY()-W26))</f>
        <v/>
      </c>
      <c r="AA26" s="7" t="n"/>
    </row>
    <row r="27" ht="25" customHeight="1">
      <c r="A27" s="4" t="n"/>
      <c r="B27" s="36" t="n"/>
      <c r="C27" s="6">
        <f>IF(B27="","",IFERROR(VLOOKUP(WEEKDAY(B27,2),'Instructions'!$H$5:$I$11,2,FALSE),""))</f>
        <v/>
      </c>
      <c r="D27" s="7" t="n"/>
      <c r="E27" s="7" t="n"/>
      <c r="F27" s="7" t="n"/>
      <c r="G27" s="7" t="n"/>
      <c r="H27" s="7" t="n"/>
      <c r="I27" s="37" t="n"/>
      <c r="J27" s="37" t="n"/>
      <c r="K27" s="9" t="n"/>
      <c r="L27" s="10">
        <f>IF(OR(I27="",J27=""),"",MAX(0,(J27-I27)*24-IF(K27="",0,K27)))</f>
        <v/>
      </c>
      <c r="M27" s="38" t="n"/>
      <c r="N27" s="39">
        <f>IF(OR(L27="",M27=""),"",L27*M27)</f>
        <v/>
      </c>
      <c r="O27" s="38" t="n"/>
      <c r="P27" s="38" t="n"/>
      <c r="Q27" s="39">
        <f>IF(COUNTA(N27:P27)=0,"",SUM(N27:P27))</f>
        <v/>
      </c>
      <c r="R27" s="4" t="n"/>
      <c r="S27" s="40" t="n"/>
      <c r="T27" s="39">
        <f>IF(Q27="","",IF(R27="Yes",Q27*S27,0))</f>
        <v/>
      </c>
      <c r="U27" s="7" t="n"/>
      <c r="V27" s="36" t="n"/>
      <c r="W27" s="36" t="n"/>
      <c r="X27" s="7" t="n"/>
      <c r="Y27" s="36" t="n"/>
      <c r="Z27" s="14">
        <f>IF(W27="","",IF(Y27&lt;&gt;"",Y27-W27,TODAY()-W27))</f>
        <v/>
      </c>
      <c r="AA27" s="7" t="n"/>
    </row>
    <row r="28" ht="25" customHeight="1">
      <c r="A28" s="4" t="n"/>
      <c r="B28" s="36" t="n"/>
      <c r="C28" s="15">
        <f>IF(B28="","",IFERROR(VLOOKUP(WEEKDAY(B28,2),'Instructions'!$H$5:$I$11,2,FALSE),""))</f>
        <v/>
      </c>
      <c r="D28" s="7" t="n"/>
      <c r="E28" s="7" t="n"/>
      <c r="F28" s="7" t="n"/>
      <c r="G28" s="7" t="n"/>
      <c r="H28" s="7" t="n"/>
      <c r="I28" s="37" t="n"/>
      <c r="J28" s="37" t="n"/>
      <c r="K28" s="9" t="n"/>
      <c r="L28" s="16">
        <f>IF(OR(I28="",J28=""),"",MAX(0,(J28-I28)*24-IF(K28="",0,K28)))</f>
        <v/>
      </c>
      <c r="M28" s="38" t="n"/>
      <c r="N28" s="41">
        <f>IF(OR(L28="",M28=""),"",L28*M28)</f>
        <v/>
      </c>
      <c r="O28" s="38" t="n"/>
      <c r="P28" s="38" t="n"/>
      <c r="Q28" s="41">
        <f>IF(COUNTA(N28:P28)=0,"",SUM(N28:P28))</f>
        <v/>
      </c>
      <c r="R28" s="4" t="n"/>
      <c r="S28" s="40" t="n"/>
      <c r="T28" s="41">
        <f>IF(Q28="","",IF(R28="Yes",Q28*S28,0))</f>
        <v/>
      </c>
      <c r="U28" s="7" t="n"/>
      <c r="V28" s="36" t="n"/>
      <c r="W28" s="36" t="n"/>
      <c r="X28" s="7" t="n"/>
      <c r="Y28" s="36" t="n"/>
      <c r="Z28" s="18">
        <f>IF(W28="","",IF(Y28&lt;&gt;"",Y28-W28,TODAY()-W28))</f>
        <v/>
      </c>
      <c r="AA28" s="7" t="n"/>
    </row>
    <row r="29" ht="25" customHeight="1">
      <c r="A29" s="4" t="n"/>
      <c r="B29" s="36" t="n"/>
      <c r="C29" s="6">
        <f>IF(B29="","",IFERROR(VLOOKUP(WEEKDAY(B29,2),'Instructions'!$H$5:$I$11,2,FALSE),""))</f>
        <v/>
      </c>
      <c r="D29" s="7" t="n"/>
      <c r="E29" s="7" t="n"/>
      <c r="F29" s="7" t="n"/>
      <c r="G29" s="7" t="n"/>
      <c r="H29" s="7" t="n"/>
      <c r="I29" s="37" t="n"/>
      <c r="J29" s="37" t="n"/>
      <c r="K29" s="9" t="n"/>
      <c r="L29" s="10">
        <f>IF(OR(I29="",J29=""),"",MAX(0,(J29-I29)*24-IF(K29="",0,K29)))</f>
        <v/>
      </c>
      <c r="M29" s="38" t="n"/>
      <c r="N29" s="39">
        <f>IF(OR(L29="",M29=""),"",L29*M29)</f>
        <v/>
      </c>
      <c r="O29" s="38" t="n"/>
      <c r="P29" s="38" t="n"/>
      <c r="Q29" s="39">
        <f>IF(COUNTA(N29:P29)=0,"",SUM(N29:P29))</f>
        <v/>
      </c>
      <c r="R29" s="4" t="n"/>
      <c r="S29" s="40" t="n"/>
      <c r="T29" s="39">
        <f>IF(Q29="","",IF(R29="Yes",Q29*S29,0))</f>
        <v/>
      </c>
      <c r="U29" s="7" t="n"/>
      <c r="V29" s="36" t="n"/>
      <c r="W29" s="36" t="n"/>
      <c r="X29" s="7" t="n"/>
      <c r="Y29" s="36" t="n"/>
      <c r="Z29" s="14">
        <f>IF(W29="","",IF(Y29&lt;&gt;"",Y29-W29,TODAY()-W29))</f>
        <v/>
      </c>
      <c r="AA29" s="7" t="n"/>
    </row>
    <row r="30" ht="25" customHeight="1">
      <c r="A30" s="4" t="n"/>
      <c r="B30" s="36" t="n"/>
      <c r="C30" s="15">
        <f>IF(B30="","",IFERROR(VLOOKUP(WEEKDAY(B30,2),'Instructions'!$H$5:$I$11,2,FALSE),""))</f>
        <v/>
      </c>
      <c r="D30" s="7" t="n"/>
      <c r="E30" s="7" t="n"/>
      <c r="F30" s="7" t="n"/>
      <c r="G30" s="7" t="n"/>
      <c r="H30" s="7" t="n"/>
      <c r="I30" s="37" t="n"/>
      <c r="J30" s="37" t="n"/>
      <c r="K30" s="9" t="n"/>
      <c r="L30" s="16">
        <f>IF(OR(I30="",J30=""),"",MAX(0,(J30-I30)*24-IF(K30="",0,K30)))</f>
        <v/>
      </c>
      <c r="M30" s="38" t="n"/>
      <c r="N30" s="41">
        <f>IF(OR(L30="",M30=""),"",L30*M30)</f>
        <v/>
      </c>
      <c r="O30" s="38" t="n"/>
      <c r="P30" s="38" t="n"/>
      <c r="Q30" s="41">
        <f>IF(COUNTA(N30:P30)=0,"",SUM(N30:P30))</f>
        <v/>
      </c>
      <c r="R30" s="4" t="n"/>
      <c r="S30" s="40" t="n"/>
      <c r="T30" s="41">
        <f>IF(Q30="","",IF(R30="Yes",Q30*S30,0))</f>
        <v/>
      </c>
      <c r="U30" s="7" t="n"/>
      <c r="V30" s="36" t="n"/>
      <c r="W30" s="36" t="n"/>
      <c r="X30" s="7" t="n"/>
      <c r="Y30" s="36" t="n"/>
      <c r="Z30" s="18">
        <f>IF(W30="","",IF(Y30&lt;&gt;"",Y30-W30,TODAY()-W30))</f>
        <v/>
      </c>
      <c r="AA30" s="7" t="n"/>
    </row>
    <row r="31" ht="25" customHeight="1">
      <c r="A31" s="4" t="n"/>
      <c r="B31" s="36" t="n"/>
      <c r="C31" s="6">
        <f>IF(B31="","",IFERROR(VLOOKUP(WEEKDAY(B31,2),'Instructions'!$H$5:$I$11,2,FALSE),""))</f>
        <v/>
      </c>
      <c r="D31" s="7" t="n"/>
      <c r="E31" s="7" t="n"/>
      <c r="F31" s="7" t="n"/>
      <c r="G31" s="7" t="n"/>
      <c r="H31" s="7" t="n"/>
      <c r="I31" s="37" t="n"/>
      <c r="J31" s="37" t="n"/>
      <c r="K31" s="9" t="n"/>
      <c r="L31" s="10">
        <f>IF(OR(I31="",J31=""),"",MAX(0,(J31-I31)*24-IF(K31="",0,K31)))</f>
        <v/>
      </c>
      <c r="M31" s="38" t="n"/>
      <c r="N31" s="39">
        <f>IF(OR(L31="",M31=""),"",L31*M31)</f>
        <v/>
      </c>
      <c r="O31" s="38" t="n"/>
      <c r="P31" s="38" t="n"/>
      <c r="Q31" s="39">
        <f>IF(COUNTA(N31:P31)=0,"",SUM(N31:P31))</f>
        <v/>
      </c>
      <c r="R31" s="4" t="n"/>
      <c r="S31" s="40" t="n"/>
      <c r="T31" s="39">
        <f>IF(Q31="","",IF(R31="Yes",Q31*S31,0))</f>
        <v/>
      </c>
      <c r="U31" s="7" t="n"/>
      <c r="V31" s="36" t="n"/>
      <c r="W31" s="36" t="n"/>
      <c r="X31" s="7" t="n"/>
      <c r="Y31" s="36" t="n"/>
      <c r="Z31" s="14">
        <f>IF(W31="","",IF(Y31&lt;&gt;"",Y31-W31,TODAY()-W31))</f>
        <v/>
      </c>
      <c r="AA31" s="7" t="n"/>
    </row>
    <row r="32" ht="25" customHeight="1">
      <c r="A32" s="4" t="n"/>
      <c r="B32" s="36" t="n"/>
      <c r="C32" s="15">
        <f>IF(B32="","",IFERROR(VLOOKUP(WEEKDAY(B32,2),'Instructions'!$H$5:$I$11,2,FALSE),""))</f>
        <v/>
      </c>
      <c r="D32" s="7" t="n"/>
      <c r="E32" s="7" t="n"/>
      <c r="F32" s="7" t="n"/>
      <c r="G32" s="7" t="n"/>
      <c r="H32" s="7" t="n"/>
      <c r="I32" s="37" t="n"/>
      <c r="J32" s="37" t="n"/>
      <c r="K32" s="9" t="n"/>
      <c r="L32" s="16">
        <f>IF(OR(I32="",J32=""),"",MAX(0,(J32-I32)*24-IF(K32="",0,K32)))</f>
        <v/>
      </c>
      <c r="M32" s="38" t="n"/>
      <c r="N32" s="41">
        <f>IF(OR(L32="",M32=""),"",L32*M32)</f>
        <v/>
      </c>
      <c r="O32" s="38" t="n"/>
      <c r="P32" s="38" t="n"/>
      <c r="Q32" s="41">
        <f>IF(COUNTA(N32:P32)=0,"",SUM(N32:P32))</f>
        <v/>
      </c>
      <c r="R32" s="4" t="n"/>
      <c r="S32" s="40" t="n"/>
      <c r="T32" s="41">
        <f>IF(Q32="","",IF(R32="Yes",Q32*S32,0))</f>
        <v/>
      </c>
      <c r="U32" s="7" t="n"/>
      <c r="V32" s="36" t="n"/>
      <c r="W32" s="36" t="n"/>
      <c r="X32" s="7" t="n"/>
      <c r="Y32" s="36" t="n"/>
      <c r="Z32" s="18">
        <f>IF(W32="","",IF(Y32&lt;&gt;"",Y32-W32,TODAY()-W32))</f>
        <v/>
      </c>
      <c r="AA32" s="7" t="n"/>
    </row>
    <row r="33" ht="25" customHeight="1">
      <c r="A33" s="4" t="n"/>
      <c r="B33" s="36" t="n"/>
      <c r="C33" s="6">
        <f>IF(B33="","",IFERROR(VLOOKUP(WEEKDAY(B33,2),'Instructions'!$H$5:$I$11,2,FALSE),""))</f>
        <v/>
      </c>
      <c r="D33" s="7" t="n"/>
      <c r="E33" s="7" t="n"/>
      <c r="F33" s="7" t="n"/>
      <c r="G33" s="7" t="n"/>
      <c r="H33" s="7" t="n"/>
      <c r="I33" s="37" t="n"/>
      <c r="J33" s="37" t="n"/>
      <c r="K33" s="9" t="n"/>
      <c r="L33" s="10">
        <f>IF(OR(I33="",J33=""),"",MAX(0,(J33-I33)*24-IF(K33="",0,K33)))</f>
        <v/>
      </c>
      <c r="M33" s="38" t="n"/>
      <c r="N33" s="39">
        <f>IF(OR(L33="",M33=""),"",L33*M33)</f>
        <v/>
      </c>
      <c r="O33" s="38" t="n"/>
      <c r="P33" s="38" t="n"/>
      <c r="Q33" s="39">
        <f>IF(COUNTA(N33:P33)=0,"",SUM(N33:P33))</f>
        <v/>
      </c>
      <c r="R33" s="4" t="n"/>
      <c r="S33" s="40" t="n"/>
      <c r="T33" s="39">
        <f>IF(Q33="","",IF(R33="Yes",Q33*S33,0))</f>
        <v/>
      </c>
      <c r="U33" s="7" t="n"/>
      <c r="V33" s="36" t="n"/>
      <c r="W33" s="36" t="n"/>
      <c r="X33" s="7" t="n"/>
      <c r="Y33" s="36" t="n"/>
      <c r="Z33" s="14">
        <f>IF(W33="","",IF(Y33&lt;&gt;"",Y33-W33,TODAY()-W33))</f>
        <v/>
      </c>
      <c r="AA33" s="7" t="n"/>
    </row>
    <row r="34" ht="25" customHeight="1">
      <c r="A34" s="4" t="n"/>
      <c r="B34" s="36" t="n"/>
      <c r="C34" s="15">
        <f>IF(B34="","",IFERROR(VLOOKUP(WEEKDAY(B34,2),'Instructions'!$H$5:$I$11,2,FALSE),""))</f>
        <v/>
      </c>
      <c r="D34" s="7" t="n"/>
      <c r="E34" s="7" t="n"/>
      <c r="F34" s="7" t="n"/>
      <c r="G34" s="7" t="n"/>
      <c r="H34" s="7" t="n"/>
      <c r="I34" s="37" t="n"/>
      <c r="J34" s="37" t="n"/>
      <c r="K34" s="9" t="n"/>
      <c r="L34" s="16">
        <f>IF(OR(I34="",J34=""),"",MAX(0,(J34-I34)*24-IF(K34="",0,K34)))</f>
        <v/>
      </c>
      <c r="M34" s="38" t="n"/>
      <c r="N34" s="41">
        <f>IF(OR(L34="",M34=""),"",L34*M34)</f>
        <v/>
      </c>
      <c r="O34" s="38" t="n"/>
      <c r="P34" s="38" t="n"/>
      <c r="Q34" s="41">
        <f>IF(COUNTA(N34:P34)=0,"",SUM(N34:P34))</f>
        <v/>
      </c>
      <c r="R34" s="4" t="n"/>
      <c r="S34" s="40" t="n"/>
      <c r="T34" s="41">
        <f>IF(Q34="","",IF(R34="Yes",Q34*S34,0))</f>
        <v/>
      </c>
      <c r="U34" s="7" t="n"/>
      <c r="V34" s="36" t="n"/>
      <c r="W34" s="36" t="n"/>
      <c r="X34" s="7" t="n"/>
      <c r="Y34" s="36" t="n"/>
      <c r="Z34" s="18">
        <f>IF(W34="","",IF(Y34&lt;&gt;"",Y34-W34,TODAY()-W34))</f>
        <v/>
      </c>
      <c r="AA34" s="7" t="n"/>
    </row>
    <row r="35" ht="25" customHeight="1">
      <c r="A35" s="4" t="n"/>
      <c r="B35" s="36" t="n"/>
      <c r="C35" s="6">
        <f>IF(B35="","",IFERROR(VLOOKUP(WEEKDAY(B35,2),'Instructions'!$H$5:$I$11,2,FALSE),""))</f>
        <v/>
      </c>
      <c r="D35" s="7" t="n"/>
      <c r="E35" s="7" t="n"/>
      <c r="F35" s="7" t="n"/>
      <c r="G35" s="7" t="n"/>
      <c r="H35" s="7" t="n"/>
      <c r="I35" s="37" t="n"/>
      <c r="J35" s="37" t="n"/>
      <c r="K35" s="9" t="n"/>
      <c r="L35" s="10">
        <f>IF(OR(I35="",J35=""),"",MAX(0,(J35-I35)*24-IF(K35="",0,K35)))</f>
        <v/>
      </c>
      <c r="M35" s="38" t="n"/>
      <c r="N35" s="39">
        <f>IF(OR(L35="",M35=""),"",L35*M35)</f>
        <v/>
      </c>
      <c r="O35" s="38" t="n"/>
      <c r="P35" s="38" t="n"/>
      <c r="Q35" s="39">
        <f>IF(COUNTA(N35:P35)=0,"",SUM(N35:P35))</f>
        <v/>
      </c>
      <c r="R35" s="4" t="n"/>
      <c r="S35" s="40" t="n"/>
      <c r="T35" s="39">
        <f>IF(Q35="","",IF(R35="Yes",Q35*S35,0))</f>
        <v/>
      </c>
      <c r="U35" s="7" t="n"/>
      <c r="V35" s="36" t="n"/>
      <c r="W35" s="36" t="n"/>
      <c r="X35" s="7" t="n"/>
      <c r="Y35" s="36" t="n"/>
      <c r="Z35" s="14">
        <f>IF(W35="","",IF(Y35&lt;&gt;"",Y35-W35,TODAY()-W35))</f>
        <v/>
      </c>
      <c r="AA35" s="7" t="n"/>
    </row>
    <row r="36" ht="25" customHeight="1">
      <c r="A36" s="4" t="n"/>
      <c r="B36" s="36" t="n"/>
      <c r="C36" s="15">
        <f>IF(B36="","",IFERROR(VLOOKUP(WEEKDAY(B36,2),'Instructions'!$H$5:$I$11,2,FALSE),""))</f>
        <v/>
      </c>
      <c r="D36" s="7" t="n"/>
      <c r="E36" s="7" t="n"/>
      <c r="F36" s="7" t="n"/>
      <c r="G36" s="7" t="n"/>
      <c r="H36" s="7" t="n"/>
      <c r="I36" s="37" t="n"/>
      <c r="J36" s="37" t="n"/>
      <c r="K36" s="9" t="n"/>
      <c r="L36" s="16">
        <f>IF(OR(I36="",J36=""),"",MAX(0,(J36-I36)*24-IF(K36="",0,K36)))</f>
        <v/>
      </c>
      <c r="M36" s="38" t="n"/>
      <c r="N36" s="41">
        <f>IF(OR(L36="",M36=""),"",L36*M36)</f>
        <v/>
      </c>
      <c r="O36" s="38" t="n"/>
      <c r="P36" s="38" t="n"/>
      <c r="Q36" s="41">
        <f>IF(COUNTA(N36:P36)=0,"",SUM(N36:P36))</f>
        <v/>
      </c>
      <c r="R36" s="4" t="n"/>
      <c r="S36" s="40" t="n"/>
      <c r="T36" s="41">
        <f>IF(Q36="","",IF(R36="Yes",Q36*S36,0))</f>
        <v/>
      </c>
      <c r="U36" s="7" t="n"/>
      <c r="V36" s="36" t="n"/>
      <c r="W36" s="36" t="n"/>
      <c r="X36" s="7" t="n"/>
      <c r="Y36" s="36" t="n"/>
      <c r="Z36" s="18">
        <f>IF(W36="","",IF(Y36&lt;&gt;"",Y36-W36,TODAY()-W36))</f>
        <v/>
      </c>
      <c r="AA36" s="7" t="n"/>
    </row>
    <row r="37" ht="25" customHeight="1">
      <c r="A37" s="4" t="n"/>
      <c r="B37" s="36" t="n"/>
      <c r="C37" s="6">
        <f>IF(B37="","",IFERROR(VLOOKUP(WEEKDAY(B37,2),'Instructions'!$H$5:$I$11,2,FALSE),""))</f>
        <v/>
      </c>
      <c r="D37" s="7" t="n"/>
      <c r="E37" s="7" t="n"/>
      <c r="F37" s="7" t="n"/>
      <c r="G37" s="7" t="n"/>
      <c r="H37" s="7" t="n"/>
      <c r="I37" s="37" t="n"/>
      <c r="J37" s="37" t="n"/>
      <c r="K37" s="9" t="n"/>
      <c r="L37" s="10">
        <f>IF(OR(I37="",J37=""),"",MAX(0,(J37-I37)*24-IF(K37="",0,K37)))</f>
        <v/>
      </c>
      <c r="M37" s="38" t="n"/>
      <c r="N37" s="39">
        <f>IF(OR(L37="",M37=""),"",L37*M37)</f>
        <v/>
      </c>
      <c r="O37" s="38" t="n"/>
      <c r="P37" s="38" t="n"/>
      <c r="Q37" s="39">
        <f>IF(COUNTA(N37:P37)=0,"",SUM(N37:P37))</f>
        <v/>
      </c>
      <c r="R37" s="4" t="n"/>
      <c r="S37" s="40" t="n"/>
      <c r="T37" s="39">
        <f>IF(Q37="","",IF(R37="Yes",Q37*S37,0))</f>
        <v/>
      </c>
      <c r="U37" s="7" t="n"/>
      <c r="V37" s="36" t="n"/>
      <c r="W37" s="36" t="n"/>
      <c r="X37" s="7" t="n"/>
      <c r="Y37" s="36" t="n"/>
      <c r="Z37" s="14">
        <f>IF(W37="","",IF(Y37&lt;&gt;"",Y37-W37,TODAY()-W37))</f>
        <v/>
      </c>
      <c r="AA37" s="7" t="n"/>
    </row>
    <row r="38" ht="25" customHeight="1">
      <c r="A38" s="4" t="n"/>
      <c r="B38" s="36" t="n"/>
      <c r="C38" s="15">
        <f>IF(B38="","",IFERROR(VLOOKUP(WEEKDAY(B38,2),'Instructions'!$H$5:$I$11,2,FALSE),""))</f>
        <v/>
      </c>
      <c r="D38" s="7" t="n"/>
      <c r="E38" s="7" t="n"/>
      <c r="F38" s="7" t="n"/>
      <c r="G38" s="7" t="n"/>
      <c r="H38" s="7" t="n"/>
      <c r="I38" s="37" t="n"/>
      <c r="J38" s="37" t="n"/>
      <c r="K38" s="9" t="n"/>
      <c r="L38" s="16">
        <f>IF(OR(I38="",J38=""),"",MAX(0,(J38-I38)*24-IF(K38="",0,K38)))</f>
        <v/>
      </c>
      <c r="M38" s="38" t="n"/>
      <c r="N38" s="41">
        <f>IF(OR(L38="",M38=""),"",L38*M38)</f>
        <v/>
      </c>
      <c r="O38" s="38" t="n"/>
      <c r="P38" s="38" t="n"/>
      <c r="Q38" s="41">
        <f>IF(COUNTA(N38:P38)=0,"",SUM(N38:P38))</f>
        <v/>
      </c>
      <c r="R38" s="4" t="n"/>
      <c r="S38" s="40" t="n"/>
      <c r="T38" s="41">
        <f>IF(Q38="","",IF(R38="Yes",Q38*S38,0))</f>
        <v/>
      </c>
      <c r="U38" s="7" t="n"/>
      <c r="V38" s="36" t="n"/>
      <c r="W38" s="36" t="n"/>
      <c r="X38" s="7" t="n"/>
      <c r="Y38" s="36" t="n"/>
      <c r="Z38" s="18">
        <f>IF(W38="","",IF(Y38&lt;&gt;"",Y38-W38,TODAY()-W38))</f>
        <v/>
      </c>
      <c r="AA38" s="7" t="n"/>
    </row>
    <row r="39" ht="25" customHeight="1">
      <c r="A39" s="4" t="n"/>
      <c r="B39" s="36" t="n"/>
      <c r="C39" s="6">
        <f>IF(B39="","",IFERROR(VLOOKUP(WEEKDAY(B39,2),'Instructions'!$H$5:$I$11,2,FALSE),""))</f>
        <v/>
      </c>
      <c r="D39" s="7" t="n"/>
      <c r="E39" s="7" t="n"/>
      <c r="F39" s="7" t="n"/>
      <c r="G39" s="7" t="n"/>
      <c r="H39" s="7" t="n"/>
      <c r="I39" s="37" t="n"/>
      <c r="J39" s="37" t="n"/>
      <c r="K39" s="9" t="n"/>
      <c r="L39" s="10">
        <f>IF(OR(I39="",J39=""),"",MAX(0,(J39-I39)*24-IF(K39="",0,K39)))</f>
        <v/>
      </c>
      <c r="M39" s="38" t="n"/>
      <c r="N39" s="39">
        <f>IF(OR(L39="",M39=""),"",L39*M39)</f>
        <v/>
      </c>
      <c r="O39" s="38" t="n"/>
      <c r="P39" s="38" t="n"/>
      <c r="Q39" s="39">
        <f>IF(COUNTA(N39:P39)=0,"",SUM(N39:P39))</f>
        <v/>
      </c>
      <c r="R39" s="4" t="n"/>
      <c r="S39" s="40" t="n"/>
      <c r="T39" s="39">
        <f>IF(Q39="","",IF(R39="Yes",Q39*S39,0))</f>
        <v/>
      </c>
      <c r="U39" s="7" t="n"/>
      <c r="V39" s="36" t="n"/>
      <c r="W39" s="36" t="n"/>
      <c r="X39" s="7" t="n"/>
      <c r="Y39" s="36" t="n"/>
      <c r="Z39" s="14">
        <f>IF(W39="","",IF(Y39&lt;&gt;"",Y39-W39,TODAY()-W39))</f>
        <v/>
      </c>
      <c r="AA39" s="7" t="n"/>
    </row>
    <row r="40" ht="25" customHeight="1">
      <c r="A40" s="4" t="n"/>
      <c r="B40" s="36" t="n"/>
      <c r="C40" s="15">
        <f>IF(B40="","",IFERROR(VLOOKUP(WEEKDAY(B40,2),'Instructions'!$H$5:$I$11,2,FALSE),""))</f>
        <v/>
      </c>
      <c r="D40" s="7" t="n"/>
      <c r="E40" s="7" t="n"/>
      <c r="F40" s="7" t="n"/>
      <c r="G40" s="7" t="n"/>
      <c r="H40" s="7" t="n"/>
      <c r="I40" s="37" t="n"/>
      <c r="J40" s="37" t="n"/>
      <c r="K40" s="9" t="n"/>
      <c r="L40" s="16">
        <f>IF(OR(I40="",J40=""),"",MAX(0,(J40-I40)*24-IF(K40="",0,K40)))</f>
        <v/>
      </c>
      <c r="M40" s="38" t="n"/>
      <c r="N40" s="41">
        <f>IF(OR(L40="",M40=""),"",L40*M40)</f>
        <v/>
      </c>
      <c r="O40" s="38" t="n"/>
      <c r="P40" s="38" t="n"/>
      <c r="Q40" s="41">
        <f>IF(COUNTA(N40:P40)=0,"",SUM(N40:P40))</f>
        <v/>
      </c>
      <c r="R40" s="4" t="n"/>
      <c r="S40" s="40" t="n"/>
      <c r="T40" s="41">
        <f>IF(Q40="","",IF(R40="Yes",Q40*S40,0))</f>
        <v/>
      </c>
      <c r="U40" s="7" t="n"/>
      <c r="V40" s="36" t="n"/>
      <c r="W40" s="36" t="n"/>
      <c r="X40" s="7" t="n"/>
      <c r="Y40" s="36" t="n"/>
      <c r="Z40" s="18">
        <f>IF(W40="","",IF(Y40&lt;&gt;"",Y40-W40,TODAY()-W40))</f>
        <v/>
      </c>
      <c r="AA40" s="7" t="n"/>
    </row>
    <row r="41" ht="25" customHeight="1">
      <c r="A41" s="4" t="n"/>
      <c r="B41" s="36" t="n"/>
      <c r="C41" s="6">
        <f>IF(B41="","",IFERROR(VLOOKUP(WEEKDAY(B41,2),'Instructions'!$H$5:$I$11,2,FALSE),""))</f>
        <v/>
      </c>
      <c r="D41" s="7" t="n"/>
      <c r="E41" s="7" t="n"/>
      <c r="F41" s="7" t="n"/>
      <c r="G41" s="7" t="n"/>
      <c r="H41" s="7" t="n"/>
      <c r="I41" s="37" t="n"/>
      <c r="J41" s="37" t="n"/>
      <c r="K41" s="9" t="n"/>
      <c r="L41" s="10">
        <f>IF(OR(I41="",J41=""),"",MAX(0,(J41-I41)*24-IF(K41="",0,K41)))</f>
        <v/>
      </c>
      <c r="M41" s="38" t="n"/>
      <c r="N41" s="39">
        <f>IF(OR(L41="",M41=""),"",L41*M41)</f>
        <v/>
      </c>
      <c r="O41" s="38" t="n"/>
      <c r="P41" s="38" t="n"/>
      <c r="Q41" s="39">
        <f>IF(COUNTA(N41:P41)=0,"",SUM(N41:P41))</f>
        <v/>
      </c>
      <c r="R41" s="4" t="n"/>
      <c r="S41" s="40" t="n"/>
      <c r="T41" s="39">
        <f>IF(Q41="","",IF(R41="Yes",Q41*S41,0))</f>
        <v/>
      </c>
      <c r="U41" s="7" t="n"/>
      <c r="V41" s="36" t="n"/>
      <c r="W41" s="36" t="n"/>
      <c r="X41" s="7" t="n"/>
      <c r="Y41" s="36" t="n"/>
      <c r="Z41" s="14">
        <f>IF(W41="","",IF(Y41&lt;&gt;"",Y41-W41,TODAY()-W41))</f>
        <v/>
      </c>
      <c r="AA41" s="7" t="n"/>
    </row>
    <row r="42" ht="25" customHeight="1">
      <c r="A42" s="4" t="n"/>
      <c r="B42" s="36" t="n"/>
      <c r="C42" s="15">
        <f>IF(B42="","",IFERROR(VLOOKUP(WEEKDAY(B42,2),'Instructions'!$H$5:$I$11,2,FALSE),""))</f>
        <v/>
      </c>
      <c r="D42" s="7" t="n"/>
      <c r="E42" s="7" t="n"/>
      <c r="F42" s="7" t="n"/>
      <c r="G42" s="7" t="n"/>
      <c r="H42" s="7" t="n"/>
      <c r="I42" s="37" t="n"/>
      <c r="J42" s="37" t="n"/>
      <c r="K42" s="9" t="n"/>
      <c r="L42" s="16">
        <f>IF(OR(I42="",J42=""),"",MAX(0,(J42-I42)*24-IF(K42="",0,K42)))</f>
        <v/>
      </c>
      <c r="M42" s="38" t="n"/>
      <c r="N42" s="41">
        <f>IF(OR(L42="",M42=""),"",L42*M42)</f>
        <v/>
      </c>
      <c r="O42" s="38" t="n"/>
      <c r="P42" s="38" t="n"/>
      <c r="Q42" s="41">
        <f>IF(COUNTA(N42:P42)=0,"",SUM(N42:P42))</f>
        <v/>
      </c>
      <c r="R42" s="4" t="n"/>
      <c r="S42" s="40" t="n"/>
      <c r="T42" s="41">
        <f>IF(Q42="","",IF(R42="Yes",Q42*S42,0))</f>
        <v/>
      </c>
      <c r="U42" s="7" t="n"/>
      <c r="V42" s="36" t="n"/>
      <c r="W42" s="36" t="n"/>
      <c r="X42" s="7" t="n"/>
      <c r="Y42" s="36" t="n"/>
      <c r="Z42" s="18">
        <f>IF(W42="","",IF(Y42&lt;&gt;"",Y42-W42,TODAY()-W42))</f>
        <v/>
      </c>
      <c r="AA42" s="7" t="n"/>
    </row>
    <row r="43" ht="25" customHeight="1">
      <c r="A43" s="4" t="n"/>
      <c r="B43" s="36" t="n"/>
      <c r="C43" s="6">
        <f>IF(B43="","",IFERROR(VLOOKUP(WEEKDAY(B43,2),'Instructions'!$H$5:$I$11,2,FALSE),""))</f>
        <v/>
      </c>
      <c r="D43" s="7" t="n"/>
      <c r="E43" s="7" t="n"/>
      <c r="F43" s="7" t="n"/>
      <c r="G43" s="7" t="n"/>
      <c r="H43" s="7" t="n"/>
      <c r="I43" s="37" t="n"/>
      <c r="J43" s="37" t="n"/>
      <c r="K43" s="9" t="n"/>
      <c r="L43" s="10">
        <f>IF(OR(I43="",J43=""),"",MAX(0,(J43-I43)*24-IF(K43="",0,K43)))</f>
        <v/>
      </c>
      <c r="M43" s="38" t="n"/>
      <c r="N43" s="39">
        <f>IF(OR(L43="",M43=""),"",L43*M43)</f>
        <v/>
      </c>
      <c r="O43" s="38" t="n"/>
      <c r="P43" s="38" t="n"/>
      <c r="Q43" s="39">
        <f>IF(COUNTA(N43:P43)=0,"",SUM(N43:P43))</f>
        <v/>
      </c>
      <c r="R43" s="4" t="n"/>
      <c r="S43" s="40" t="n"/>
      <c r="T43" s="39">
        <f>IF(Q43="","",IF(R43="Yes",Q43*S43,0))</f>
        <v/>
      </c>
      <c r="U43" s="7" t="n"/>
      <c r="V43" s="36" t="n"/>
      <c r="W43" s="36" t="n"/>
      <c r="X43" s="7" t="n"/>
      <c r="Y43" s="36" t="n"/>
      <c r="Z43" s="14">
        <f>IF(W43="","",IF(Y43&lt;&gt;"",Y43-W43,TODAY()-W43))</f>
        <v/>
      </c>
      <c r="AA43" s="7" t="n"/>
    </row>
    <row r="44" ht="25" customHeight="1">
      <c r="A44" s="4" t="n"/>
      <c r="B44" s="36" t="n"/>
      <c r="C44" s="15">
        <f>IF(B44="","",IFERROR(VLOOKUP(WEEKDAY(B44,2),'Instructions'!$H$5:$I$11,2,FALSE),""))</f>
        <v/>
      </c>
      <c r="D44" s="7" t="n"/>
      <c r="E44" s="7" t="n"/>
      <c r="F44" s="7" t="n"/>
      <c r="G44" s="7" t="n"/>
      <c r="H44" s="7" t="n"/>
      <c r="I44" s="37" t="n"/>
      <c r="J44" s="37" t="n"/>
      <c r="K44" s="9" t="n"/>
      <c r="L44" s="16">
        <f>IF(OR(I44="",J44=""),"",MAX(0,(J44-I44)*24-IF(K44="",0,K44)))</f>
        <v/>
      </c>
      <c r="M44" s="38" t="n"/>
      <c r="N44" s="41">
        <f>IF(OR(L44="",M44=""),"",L44*M44)</f>
        <v/>
      </c>
      <c r="O44" s="38" t="n"/>
      <c r="P44" s="38" t="n"/>
      <c r="Q44" s="41">
        <f>IF(COUNTA(N44:P44)=0,"",SUM(N44:P44))</f>
        <v/>
      </c>
      <c r="R44" s="4" t="n"/>
      <c r="S44" s="40" t="n"/>
      <c r="T44" s="41">
        <f>IF(Q44="","",IF(R44="Yes",Q44*S44,0))</f>
        <v/>
      </c>
      <c r="U44" s="7" t="n"/>
      <c r="V44" s="36" t="n"/>
      <c r="W44" s="36" t="n"/>
      <c r="X44" s="7" t="n"/>
      <c r="Y44" s="36" t="n"/>
      <c r="Z44" s="18">
        <f>IF(W44="","",IF(Y44&lt;&gt;"",Y44-W44,TODAY()-W44))</f>
        <v/>
      </c>
      <c r="AA44" s="7" t="n"/>
    </row>
    <row r="45" ht="25" customHeight="1">
      <c r="A45" s="4" t="n"/>
      <c r="B45" s="36" t="n"/>
      <c r="C45" s="6">
        <f>IF(B45="","",IFERROR(VLOOKUP(WEEKDAY(B45,2),'Instructions'!$H$5:$I$11,2,FALSE),""))</f>
        <v/>
      </c>
      <c r="D45" s="7" t="n"/>
      <c r="E45" s="7" t="n"/>
      <c r="F45" s="7" t="n"/>
      <c r="G45" s="7" t="n"/>
      <c r="H45" s="7" t="n"/>
      <c r="I45" s="37" t="n"/>
      <c r="J45" s="37" t="n"/>
      <c r="K45" s="9" t="n"/>
      <c r="L45" s="10">
        <f>IF(OR(I45="",J45=""),"",MAX(0,(J45-I45)*24-IF(K45="",0,K45)))</f>
        <v/>
      </c>
      <c r="M45" s="38" t="n"/>
      <c r="N45" s="39">
        <f>IF(OR(L45="",M45=""),"",L45*M45)</f>
        <v/>
      </c>
      <c r="O45" s="38" t="n"/>
      <c r="P45" s="38" t="n"/>
      <c r="Q45" s="39">
        <f>IF(COUNTA(N45:P45)=0,"",SUM(N45:P45))</f>
        <v/>
      </c>
      <c r="R45" s="4" t="n"/>
      <c r="S45" s="40" t="n"/>
      <c r="T45" s="39">
        <f>IF(Q45="","",IF(R45="Yes",Q45*S45,0))</f>
        <v/>
      </c>
      <c r="U45" s="7" t="n"/>
      <c r="V45" s="36" t="n"/>
      <c r="W45" s="36" t="n"/>
      <c r="X45" s="7" t="n"/>
      <c r="Y45" s="36" t="n"/>
      <c r="Z45" s="14">
        <f>IF(W45="","",IF(Y45&lt;&gt;"",Y45-W45,TODAY()-W45))</f>
        <v/>
      </c>
      <c r="AA45" s="7" t="n"/>
    </row>
    <row r="46" ht="25" customHeight="1">
      <c r="A46" s="4" t="n"/>
      <c r="B46" s="36" t="n"/>
      <c r="C46" s="15">
        <f>IF(B46="","",IFERROR(VLOOKUP(WEEKDAY(B46,2),'Instructions'!$H$5:$I$11,2,FALSE),""))</f>
        <v/>
      </c>
      <c r="D46" s="7" t="n"/>
      <c r="E46" s="7" t="n"/>
      <c r="F46" s="7" t="n"/>
      <c r="G46" s="7" t="n"/>
      <c r="H46" s="7" t="n"/>
      <c r="I46" s="37" t="n"/>
      <c r="J46" s="37" t="n"/>
      <c r="K46" s="9" t="n"/>
      <c r="L46" s="16">
        <f>IF(OR(I46="",J46=""),"",MAX(0,(J46-I46)*24-IF(K46="",0,K46)))</f>
        <v/>
      </c>
      <c r="M46" s="38" t="n"/>
      <c r="N46" s="41">
        <f>IF(OR(L46="",M46=""),"",L46*M46)</f>
        <v/>
      </c>
      <c r="O46" s="38" t="n"/>
      <c r="P46" s="38" t="n"/>
      <c r="Q46" s="41">
        <f>IF(COUNTA(N46:P46)=0,"",SUM(N46:P46))</f>
        <v/>
      </c>
      <c r="R46" s="4" t="n"/>
      <c r="S46" s="40" t="n"/>
      <c r="T46" s="41">
        <f>IF(Q46="","",IF(R46="Yes",Q46*S46,0))</f>
        <v/>
      </c>
      <c r="U46" s="7" t="n"/>
      <c r="V46" s="36" t="n"/>
      <c r="W46" s="36" t="n"/>
      <c r="X46" s="7" t="n"/>
      <c r="Y46" s="36" t="n"/>
      <c r="Z46" s="18">
        <f>IF(W46="","",IF(Y46&lt;&gt;"",Y46-W46,TODAY()-W46))</f>
        <v/>
      </c>
      <c r="AA46" s="7" t="n"/>
    </row>
    <row r="47" ht="25" customHeight="1">
      <c r="A47" s="4" t="n"/>
      <c r="B47" s="36" t="n"/>
      <c r="C47" s="6">
        <f>IF(B47="","",IFERROR(VLOOKUP(WEEKDAY(B47,2),'Instructions'!$H$5:$I$11,2,FALSE),""))</f>
        <v/>
      </c>
      <c r="D47" s="7" t="n"/>
      <c r="E47" s="7" t="n"/>
      <c r="F47" s="7" t="n"/>
      <c r="G47" s="7" t="n"/>
      <c r="H47" s="7" t="n"/>
      <c r="I47" s="37" t="n"/>
      <c r="J47" s="37" t="n"/>
      <c r="K47" s="9" t="n"/>
      <c r="L47" s="10">
        <f>IF(OR(I47="",J47=""),"",MAX(0,(J47-I47)*24-IF(K47="",0,K47)))</f>
        <v/>
      </c>
      <c r="M47" s="38" t="n"/>
      <c r="N47" s="39">
        <f>IF(OR(L47="",M47=""),"",L47*M47)</f>
        <v/>
      </c>
      <c r="O47" s="38" t="n"/>
      <c r="P47" s="38" t="n"/>
      <c r="Q47" s="39">
        <f>IF(COUNTA(N47:P47)=0,"",SUM(N47:P47))</f>
        <v/>
      </c>
      <c r="R47" s="4" t="n"/>
      <c r="S47" s="40" t="n"/>
      <c r="T47" s="39">
        <f>IF(Q47="","",IF(R47="Yes",Q47*S47,0))</f>
        <v/>
      </c>
      <c r="U47" s="7" t="n"/>
      <c r="V47" s="36" t="n"/>
      <c r="W47" s="36" t="n"/>
      <c r="X47" s="7" t="n"/>
      <c r="Y47" s="36" t="n"/>
      <c r="Z47" s="14">
        <f>IF(W47="","",IF(Y47&lt;&gt;"",Y47-W47,TODAY()-W47))</f>
        <v/>
      </c>
      <c r="AA47" s="7" t="n"/>
    </row>
    <row r="48" ht="25" customHeight="1">
      <c r="A48" s="4" t="n"/>
      <c r="B48" s="36" t="n"/>
      <c r="C48" s="15">
        <f>IF(B48="","",IFERROR(VLOOKUP(WEEKDAY(B48,2),'Instructions'!$H$5:$I$11,2,FALSE),""))</f>
        <v/>
      </c>
      <c r="D48" s="7" t="n"/>
      <c r="E48" s="7" t="n"/>
      <c r="F48" s="7" t="n"/>
      <c r="G48" s="7" t="n"/>
      <c r="H48" s="7" t="n"/>
      <c r="I48" s="37" t="n"/>
      <c r="J48" s="37" t="n"/>
      <c r="K48" s="9" t="n"/>
      <c r="L48" s="16">
        <f>IF(OR(I48="",J48=""),"",MAX(0,(J48-I48)*24-IF(K48="",0,K48)))</f>
        <v/>
      </c>
      <c r="M48" s="38" t="n"/>
      <c r="N48" s="41">
        <f>IF(OR(L48="",M48=""),"",L48*M48)</f>
        <v/>
      </c>
      <c r="O48" s="38" t="n"/>
      <c r="P48" s="38" t="n"/>
      <c r="Q48" s="41">
        <f>IF(COUNTA(N48:P48)=0,"",SUM(N48:P48))</f>
        <v/>
      </c>
      <c r="R48" s="4" t="n"/>
      <c r="S48" s="40" t="n"/>
      <c r="T48" s="41">
        <f>IF(Q48="","",IF(R48="Yes",Q48*S48,0))</f>
        <v/>
      </c>
      <c r="U48" s="7" t="n"/>
      <c r="V48" s="36" t="n"/>
      <c r="W48" s="36" t="n"/>
      <c r="X48" s="7" t="n"/>
      <c r="Y48" s="36" t="n"/>
      <c r="Z48" s="18">
        <f>IF(W48="","",IF(Y48&lt;&gt;"",Y48-W48,TODAY()-W48))</f>
        <v/>
      </c>
      <c r="AA48" s="7" t="n"/>
    </row>
    <row r="49" ht="25" customHeight="1">
      <c r="A49" s="4" t="n"/>
      <c r="B49" s="36" t="n"/>
      <c r="C49" s="6">
        <f>IF(B49="","",IFERROR(VLOOKUP(WEEKDAY(B49,2),'Instructions'!$H$5:$I$11,2,FALSE),""))</f>
        <v/>
      </c>
      <c r="D49" s="7" t="n"/>
      <c r="E49" s="7" t="n"/>
      <c r="F49" s="7" t="n"/>
      <c r="G49" s="7" t="n"/>
      <c r="H49" s="7" t="n"/>
      <c r="I49" s="37" t="n"/>
      <c r="J49" s="37" t="n"/>
      <c r="K49" s="9" t="n"/>
      <c r="L49" s="10">
        <f>IF(OR(I49="",J49=""),"",MAX(0,(J49-I49)*24-IF(K49="",0,K49)))</f>
        <v/>
      </c>
      <c r="M49" s="38" t="n"/>
      <c r="N49" s="39">
        <f>IF(OR(L49="",M49=""),"",L49*M49)</f>
        <v/>
      </c>
      <c r="O49" s="38" t="n"/>
      <c r="P49" s="38" t="n"/>
      <c r="Q49" s="39">
        <f>IF(COUNTA(N49:P49)=0,"",SUM(N49:P49))</f>
        <v/>
      </c>
      <c r="R49" s="4" t="n"/>
      <c r="S49" s="40" t="n"/>
      <c r="T49" s="39">
        <f>IF(Q49="","",IF(R49="Yes",Q49*S49,0))</f>
        <v/>
      </c>
      <c r="U49" s="7" t="n"/>
      <c r="V49" s="36" t="n"/>
      <c r="W49" s="36" t="n"/>
      <c r="X49" s="7" t="n"/>
      <c r="Y49" s="36" t="n"/>
      <c r="Z49" s="14">
        <f>IF(W49="","",IF(Y49&lt;&gt;"",Y49-W49,TODAY()-W49))</f>
        <v/>
      </c>
      <c r="AA49" s="7" t="n"/>
    </row>
    <row r="50" ht="25" customHeight="1">
      <c r="A50" s="4" t="n"/>
      <c r="B50" s="36" t="n"/>
      <c r="C50" s="15">
        <f>IF(B50="","",IFERROR(VLOOKUP(WEEKDAY(B50,2),'Instructions'!$H$5:$I$11,2,FALSE),""))</f>
        <v/>
      </c>
      <c r="D50" s="7" t="n"/>
      <c r="E50" s="7" t="n"/>
      <c r="F50" s="7" t="n"/>
      <c r="G50" s="7" t="n"/>
      <c r="H50" s="7" t="n"/>
      <c r="I50" s="37" t="n"/>
      <c r="J50" s="37" t="n"/>
      <c r="K50" s="9" t="n"/>
      <c r="L50" s="16">
        <f>IF(OR(I50="",J50=""),"",MAX(0,(J50-I50)*24-IF(K50="",0,K50)))</f>
        <v/>
      </c>
      <c r="M50" s="38" t="n"/>
      <c r="N50" s="41">
        <f>IF(OR(L50="",M50=""),"",L50*M50)</f>
        <v/>
      </c>
      <c r="O50" s="38" t="n"/>
      <c r="P50" s="38" t="n"/>
      <c r="Q50" s="41">
        <f>IF(COUNTA(N50:P50)=0,"",SUM(N50:P50))</f>
        <v/>
      </c>
      <c r="R50" s="4" t="n"/>
      <c r="S50" s="40" t="n"/>
      <c r="T50" s="41">
        <f>IF(Q50="","",IF(R50="Yes",Q50*S50,0))</f>
        <v/>
      </c>
      <c r="U50" s="7" t="n"/>
      <c r="V50" s="36" t="n"/>
      <c r="W50" s="36" t="n"/>
      <c r="X50" s="7" t="n"/>
      <c r="Y50" s="36" t="n"/>
      <c r="Z50" s="18">
        <f>IF(W50="","",IF(Y50&lt;&gt;"",Y50-W50,TODAY()-W50))</f>
        <v/>
      </c>
      <c r="AA50" s="7" t="n"/>
    </row>
    <row r="51" ht="25" customHeight="1">
      <c r="A51" s="4" t="n"/>
      <c r="B51" s="36" t="n"/>
      <c r="C51" s="6">
        <f>IF(B51="","",IFERROR(VLOOKUP(WEEKDAY(B51,2),'Instructions'!$H$5:$I$11,2,FALSE),""))</f>
        <v/>
      </c>
      <c r="D51" s="7" t="n"/>
      <c r="E51" s="7" t="n"/>
      <c r="F51" s="7" t="n"/>
      <c r="G51" s="7" t="n"/>
      <c r="H51" s="7" t="n"/>
      <c r="I51" s="37" t="n"/>
      <c r="J51" s="37" t="n"/>
      <c r="K51" s="9" t="n"/>
      <c r="L51" s="10">
        <f>IF(OR(I51="",J51=""),"",MAX(0,(J51-I51)*24-IF(K51="",0,K51)))</f>
        <v/>
      </c>
      <c r="M51" s="38" t="n"/>
      <c r="N51" s="39">
        <f>IF(OR(L51="",M51=""),"",L51*M51)</f>
        <v/>
      </c>
      <c r="O51" s="38" t="n"/>
      <c r="P51" s="38" t="n"/>
      <c r="Q51" s="39">
        <f>IF(COUNTA(N51:P51)=0,"",SUM(N51:P51))</f>
        <v/>
      </c>
      <c r="R51" s="4" t="n"/>
      <c r="S51" s="40" t="n"/>
      <c r="T51" s="39">
        <f>IF(Q51="","",IF(R51="Yes",Q51*S51,0))</f>
        <v/>
      </c>
      <c r="U51" s="7" t="n"/>
      <c r="V51" s="36" t="n"/>
      <c r="W51" s="36" t="n"/>
      <c r="X51" s="7" t="n"/>
      <c r="Y51" s="36" t="n"/>
      <c r="Z51" s="14">
        <f>IF(W51="","",IF(Y51&lt;&gt;"",Y51-W51,TODAY()-W51))</f>
        <v/>
      </c>
      <c r="AA51" s="7" t="n"/>
    </row>
    <row r="52" ht="25" customHeight="1">
      <c r="A52" s="4" t="n"/>
      <c r="B52" s="36" t="n"/>
      <c r="C52" s="15">
        <f>IF(B52="","",IFERROR(VLOOKUP(WEEKDAY(B52,2),'Instructions'!$H$5:$I$11,2,FALSE),""))</f>
        <v/>
      </c>
      <c r="D52" s="7" t="n"/>
      <c r="E52" s="7" t="n"/>
      <c r="F52" s="7" t="n"/>
      <c r="G52" s="7" t="n"/>
      <c r="H52" s="7" t="n"/>
      <c r="I52" s="37" t="n"/>
      <c r="J52" s="37" t="n"/>
      <c r="K52" s="9" t="n"/>
      <c r="L52" s="16">
        <f>IF(OR(I52="",J52=""),"",MAX(0,(J52-I52)*24-IF(K52="",0,K52)))</f>
        <v/>
      </c>
      <c r="M52" s="38" t="n"/>
      <c r="N52" s="41">
        <f>IF(OR(L52="",M52=""),"",L52*M52)</f>
        <v/>
      </c>
      <c r="O52" s="38" t="n"/>
      <c r="P52" s="38" t="n"/>
      <c r="Q52" s="41">
        <f>IF(COUNTA(N52:P52)=0,"",SUM(N52:P52))</f>
        <v/>
      </c>
      <c r="R52" s="4" t="n"/>
      <c r="S52" s="40" t="n"/>
      <c r="T52" s="41">
        <f>IF(Q52="","",IF(R52="Yes",Q52*S52,0))</f>
        <v/>
      </c>
      <c r="U52" s="7" t="n"/>
      <c r="V52" s="36" t="n"/>
      <c r="W52" s="36" t="n"/>
      <c r="X52" s="7" t="n"/>
      <c r="Y52" s="36" t="n"/>
      <c r="Z52" s="18">
        <f>IF(W52="","",IF(Y52&lt;&gt;"",Y52-W52,TODAY()-W52))</f>
        <v/>
      </c>
      <c r="AA52" s="7" t="n"/>
    </row>
    <row r="53" ht="25" customHeight="1">
      <c r="A53" s="4" t="n"/>
      <c r="B53" s="36" t="n"/>
      <c r="C53" s="6">
        <f>IF(B53="","",IFERROR(VLOOKUP(WEEKDAY(B53,2),'Instructions'!$H$5:$I$11,2,FALSE),""))</f>
        <v/>
      </c>
      <c r="D53" s="7" t="n"/>
      <c r="E53" s="7" t="n"/>
      <c r="F53" s="7" t="n"/>
      <c r="G53" s="7" t="n"/>
      <c r="H53" s="7" t="n"/>
      <c r="I53" s="37" t="n"/>
      <c r="J53" s="37" t="n"/>
      <c r="K53" s="9" t="n"/>
      <c r="L53" s="10">
        <f>IF(OR(I53="",J53=""),"",MAX(0,(J53-I53)*24-IF(K53="",0,K53)))</f>
        <v/>
      </c>
      <c r="M53" s="38" t="n"/>
      <c r="N53" s="39">
        <f>IF(OR(L53="",M53=""),"",L53*M53)</f>
        <v/>
      </c>
      <c r="O53" s="38" t="n"/>
      <c r="P53" s="38" t="n"/>
      <c r="Q53" s="39">
        <f>IF(COUNTA(N53:P53)=0,"",SUM(N53:P53))</f>
        <v/>
      </c>
      <c r="R53" s="4" t="n"/>
      <c r="S53" s="40" t="n"/>
      <c r="T53" s="39">
        <f>IF(Q53="","",IF(R53="Yes",Q53*S53,0))</f>
        <v/>
      </c>
      <c r="U53" s="7" t="n"/>
      <c r="V53" s="36" t="n"/>
      <c r="W53" s="36" t="n"/>
      <c r="X53" s="7" t="n"/>
      <c r="Y53" s="36" t="n"/>
      <c r="Z53" s="14">
        <f>IF(W53="","",IF(Y53&lt;&gt;"",Y53-W53,TODAY()-W53))</f>
        <v/>
      </c>
      <c r="AA53" s="7" t="n"/>
    </row>
    <row r="54" ht="25" customHeight="1">
      <c r="A54" s="4" t="n"/>
      <c r="B54" s="36" t="n"/>
      <c r="C54" s="15">
        <f>IF(B54="","",IFERROR(VLOOKUP(WEEKDAY(B54,2),'Instructions'!$H$5:$I$11,2,FALSE),""))</f>
        <v/>
      </c>
      <c r="D54" s="7" t="n"/>
      <c r="E54" s="7" t="n"/>
      <c r="F54" s="7" t="n"/>
      <c r="G54" s="7" t="n"/>
      <c r="H54" s="7" t="n"/>
      <c r="I54" s="37" t="n"/>
      <c r="J54" s="37" t="n"/>
      <c r="K54" s="9" t="n"/>
      <c r="L54" s="16">
        <f>IF(OR(I54="",J54=""),"",MAX(0,(J54-I54)*24-IF(K54="",0,K54)))</f>
        <v/>
      </c>
      <c r="M54" s="38" t="n"/>
      <c r="N54" s="41">
        <f>IF(OR(L54="",M54=""),"",L54*M54)</f>
        <v/>
      </c>
      <c r="O54" s="38" t="n"/>
      <c r="P54" s="38" t="n"/>
      <c r="Q54" s="41">
        <f>IF(COUNTA(N54:P54)=0,"",SUM(N54:P54))</f>
        <v/>
      </c>
      <c r="R54" s="4" t="n"/>
      <c r="S54" s="40" t="n"/>
      <c r="T54" s="41">
        <f>IF(Q54="","",IF(R54="Yes",Q54*S54,0))</f>
        <v/>
      </c>
      <c r="U54" s="7" t="n"/>
      <c r="V54" s="36" t="n"/>
      <c r="W54" s="36" t="n"/>
      <c r="X54" s="7" t="n"/>
      <c r="Y54" s="36" t="n"/>
      <c r="Z54" s="18">
        <f>IF(W54="","",IF(Y54&lt;&gt;"",Y54-W54,TODAY()-W54))</f>
        <v/>
      </c>
      <c r="AA54" s="7" t="n"/>
    </row>
    <row r="55" ht="25" customHeight="1">
      <c r="A55" s="4" t="n"/>
      <c r="B55" s="36" t="n"/>
      <c r="C55" s="6">
        <f>IF(B55="","",IFERROR(VLOOKUP(WEEKDAY(B55,2),'Instructions'!$H$5:$I$11,2,FALSE),""))</f>
        <v/>
      </c>
      <c r="D55" s="7" t="n"/>
      <c r="E55" s="7" t="n"/>
      <c r="F55" s="7" t="n"/>
      <c r="G55" s="7" t="n"/>
      <c r="H55" s="7" t="n"/>
      <c r="I55" s="37" t="n"/>
      <c r="J55" s="37" t="n"/>
      <c r="K55" s="9" t="n"/>
      <c r="L55" s="10">
        <f>IF(OR(I55="",J55=""),"",MAX(0,(J55-I55)*24-IF(K55="",0,K55)))</f>
        <v/>
      </c>
      <c r="M55" s="38" t="n"/>
      <c r="N55" s="39">
        <f>IF(OR(L55="",M55=""),"",L55*M55)</f>
        <v/>
      </c>
      <c r="O55" s="38" t="n"/>
      <c r="P55" s="38" t="n"/>
      <c r="Q55" s="39">
        <f>IF(COUNTA(N55:P55)=0,"",SUM(N55:P55))</f>
        <v/>
      </c>
      <c r="R55" s="4" t="n"/>
      <c r="S55" s="40" t="n"/>
      <c r="T55" s="39">
        <f>IF(Q55="","",IF(R55="Yes",Q55*S55,0))</f>
        <v/>
      </c>
      <c r="U55" s="7" t="n"/>
      <c r="V55" s="36" t="n"/>
      <c r="W55" s="36" t="n"/>
      <c r="X55" s="7" t="n"/>
      <c r="Y55" s="36" t="n"/>
      <c r="Z55" s="14">
        <f>IF(W55="","",IF(Y55&lt;&gt;"",Y55-W55,TODAY()-W55))</f>
        <v/>
      </c>
      <c r="AA55" s="7" t="n"/>
    </row>
    <row r="56" ht="25" customHeight="1">
      <c r="A56" s="4" t="n"/>
      <c r="B56" s="36" t="n"/>
      <c r="C56" s="15">
        <f>IF(B56="","",IFERROR(VLOOKUP(WEEKDAY(B56,2),'Instructions'!$H$5:$I$11,2,FALSE),""))</f>
        <v/>
      </c>
      <c r="D56" s="7" t="n"/>
      <c r="E56" s="7" t="n"/>
      <c r="F56" s="7" t="n"/>
      <c r="G56" s="7" t="n"/>
      <c r="H56" s="7" t="n"/>
      <c r="I56" s="37" t="n"/>
      <c r="J56" s="37" t="n"/>
      <c r="K56" s="9" t="n"/>
      <c r="L56" s="16">
        <f>IF(OR(I56="",J56=""),"",MAX(0,(J56-I56)*24-IF(K56="",0,K56)))</f>
        <v/>
      </c>
      <c r="M56" s="38" t="n"/>
      <c r="N56" s="41">
        <f>IF(OR(L56="",M56=""),"",L56*M56)</f>
        <v/>
      </c>
      <c r="O56" s="38" t="n"/>
      <c r="P56" s="38" t="n"/>
      <c r="Q56" s="41">
        <f>IF(COUNTA(N56:P56)=0,"",SUM(N56:P56))</f>
        <v/>
      </c>
      <c r="R56" s="4" t="n"/>
      <c r="S56" s="40" t="n"/>
      <c r="T56" s="41">
        <f>IF(Q56="","",IF(R56="Yes",Q56*S56,0))</f>
        <v/>
      </c>
      <c r="U56" s="7" t="n"/>
      <c r="V56" s="36" t="n"/>
      <c r="W56" s="36" t="n"/>
      <c r="X56" s="7" t="n"/>
      <c r="Y56" s="36" t="n"/>
      <c r="Z56" s="18">
        <f>IF(W56="","",IF(Y56&lt;&gt;"",Y56-W56,TODAY()-W56))</f>
        <v/>
      </c>
      <c r="AA56" s="7" t="n"/>
    </row>
    <row r="57" ht="25" customHeight="1">
      <c r="A57" s="4" t="n"/>
      <c r="B57" s="36" t="n"/>
      <c r="C57" s="6">
        <f>IF(B57="","",IFERROR(VLOOKUP(WEEKDAY(B57,2),'Instructions'!$H$5:$I$11,2,FALSE),""))</f>
        <v/>
      </c>
      <c r="D57" s="7" t="n"/>
      <c r="E57" s="7" t="n"/>
      <c r="F57" s="7" t="n"/>
      <c r="G57" s="7" t="n"/>
      <c r="H57" s="7" t="n"/>
      <c r="I57" s="37" t="n"/>
      <c r="J57" s="37" t="n"/>
      <c r="K57" s="9" t="n"/>
      <c r="L57" s="10">
        <f>IF(OR(I57="",J57=""),"",MAX(0,(J57-I57)*24-IF(K57="",0,K57)))</f>
        <v/>
      </c>
      <c r="M57" s="38" t="n"/>
      <c r="N57" s="39">
        <f>IF(OR(L57="",M57=""),"",L57*M57)</f>
        <v/>
      </c>
      <c r="O57" s="38" t="n"/>
      <c r="P57" s="38" t="n"/>
      <c r="Q57" s="39">
        <f>IF(COUNTA(N57:P57)=0,"",SUM(N57:P57))</f>
        <v/>
      </c>
      <c r="R57" s="4" t="n"/>
      <c r="S57" s="40" t="n"/>
      <c r="T57" s="39">
        <f>IF(Q57="","",IF(R57="Yes",Q57*S57,0))</f>
        <v/>
      </c>
      <c r="U57" s="7" t="n"/>
      <c r="V57" s="36" t="n"/>
      <c r="W57" s="36" t="n"/>
      <c r="X57" s="7" t="n"/>
      <c r="Y57" s="36" t="n"/>
      <c r="Z57" s="14">
        <f>IF(W57="","",IF(Y57&lt;&gt;"",Y57-W57,TODAY()-W57))</f>
        <v/>
      </c>
      <c r="AA57" s="7" t="n"/>
    </row>
    <row r="58" ht="25" customHeight="1">
      <c r="A58" s="4" t="n"/>
      <c r="B58" s="36" t="n"/>
      <c r="C58" s="15">
        <f>IF(B58="","",IFERROR(VLOOKUP(WEEKDAY(B58,2),'Instructions'!$H$5:$I$11,2,FALSE),""))</f>
        <v/>
      </c>
      <c r="D58" s="7" t="n"/>
      <c r="E58" s="7" t="n"/>
      <c r="F58" s="7" t="n"/>
      <c r="G58" s="7" t="n"/>
      <c r="H58" s="7" t="n"/>
      <c r="I58" s="37" t="n"/>
      <c r="J58" s="37" t="n"/>
      <c r="K58" s="9" t="n"/>
      <c r="L58" s="16">
        <f>IF(OR(I58="",J58=""),"",MAX(0,(J58-I58)*24-IF(K58="",0,K58)))</f>
        <v/>
      </c>
      <c r="M58" s="38" t="n"/>
      <c r="N58" s="41">
        <f>IF(OR(L58="",M58=""),"",L58*M58)</f>
        <v/>
      </c>
      <c r="O58" s="38" t="n"/>
      <c r="P58" s="38" t="n"/>
      <c r="Q58" s="41">
        <f>IF(COUNTA(N58:P58)=0,"",SUM(N58:P58))</f>
        <v/>
      </c>
      <c r="R58" s="4" t="n"/>
      <c r="S58" s="40" t="n"/>
      <c r="T58" s="41">
        <f>IF(Q58="","",IF(R58="Yes",Q58*S58,0))</f>
        <v/>
      </c>
      <c r="U58" s="7" t="n"/>
      <c r="V58" s="36" t="n"/>
      <c r="W58" s="36" t="n"/>
      <c r="X58" s="7" t="n"/>
      <c r="Y58" s="36" t="n"/>
      <c r="Z58" s="18">
        <f>IF(W58="","",IF(Y58&lt;&gt;"",Y58-W58,TODAY()-W58))</f>
        <v/>
      </c>
      <c r="AA58" s="7" t="n"/>
    </row>
    <row r="59" ht="25" customHeight="1">
      <c r="A59" s="4" t="n"/>
      <c r="B59" s="36" t="n"/>
      <c r="C59" s="6">
        <f>IF(B59="","",IFERROR(VLOOKUP(WEEKDAY(B59,2),'Instructions'!$H$5:$I$11,2,FALSE),""))</f>
        <v/>
      </c>
      <c r="D59" s="7" t="n"/>
      <c r="E59" s="7" t="n"/>
      <c r="F59" s="7" t="n"/>
      <c r="G59" s="7" t="n"/>
      <c r="H59" s="7" t="n"/>
      <c r="I59" s="37" t="n"/>
      <c r="J59" s="37" t="n"/>
      <c r="K59" s="9" t="n"/>
      <c r="L59" s="10">
        <f>IF(OR(I59="",J59=""),"",MAX(0,(J59-I59)*24-IF(K59="",0,K59)))</f>
        <v/>
      </c>
      <c r="M59" s="38" t="n"/>
      <c r="N59" s="39">
        <f>IF(OR(L59="",M59=""),"",L59*M59)</f>
        <v/>
      </c>
      <c r="O59" s="38" t="n"/>
      <c r="P59" s="38" t="n"/>
      <c r="Q59" s="39">
        <f>IF(COUNTA(N59:P59)=0,"",SUM(N59:P59))</f>
        <v/>
      </c>
      <c r="R59" s="4" t="n"/>
      <c r="S59" s="40" t="n"/>
      <c r="T59" s="39">
        <f>IF(Q59="","",IF(R59="Yes",Q59*S59,0))</f>
        <v/>
      </c>
      <c r="U59" s="7" t="n"/>
      <c r="V59" s="36" t="n"/>
      <c r="W59" s="36" t="n"/>
      <c r="X59" s="7" t="n"/>
      <c r="Y59" s="36" t="n"/>
      <c r="Z59" s="14">
        <f>IF(W59="","",IF(Y59&lt;&gt;"",Y59-W59,TODAY()-W59))</f>
        <v/>
      </c>
      <c r="AA59" s="7" t="n"/>
    </row>
    <row r="60" ht="25" customHeight="1">
      <c r="A60" s="4" t="n"/>
      <c r="B60" s="36" t="n"/>
      <c r="C60" s="15">
        <f>IF(B60="","",IFERROR(VLOOKUP(WEEKDAY(B60,2),'Instructions'!$H$5:$I$11,2,FALSE),""))</f>
        <v/>
      </c>
      <c r="D60" s="7" t="n"/>
      <c r="E60" s="7" t="n"/>
      <c r="F60" s="7" t="n"/>
      <c r="G60" s="7" t="n"/>
      <c r="H60" s="7" t="n"/>
      <c r="I60" s="37" t="n"/>
      <c r="J60" s="37" t="n"/>
      <c r="K60" s="9" t="n"/>
      <c r="L60" s="16">
        <f>IF(OR(I60="",J60=""),"",MAX(0,(J60-I60)*24-IF(K60="",0,K60)))</f>
        <v/>
      </c>
      <c r="M60" s="38" t="n"/>
      <c r="N60" s="41">
        <f>IF(OR(L60="",M60=""),"",L60*M60)</f>
        <v/>
      </c>
      <c r="O60" s="38" t="n"/>
      <c r="P60" s="38" t="n"/>
      <c r="Q60" s="41">
        <f>IF(COUNTA(N60:P60)=0,"",SUM(N60:P60))</f>
        <v/>
      </c>
      <c r="R60" s="4" t="n"/>
      <c r="S60" s="40" t="n"/>
      <c r="T60" s="41">
        <f>IF(Q60="","",IF(R60="Yes",Q60*S60,0))</f>
        <v/>
      </c>
      <c r="U60" s="7" t="n"/>
      <c r="V60" s="36" t="n"/>
      <c r="W60" s="36" t="n"/>
      <c r="X60" s="7" t="n"/>
      <c r="Y60" s="36" t="n"/>
      <c r="Z60" s="18">
        <f>IF(W60="","",IF(Y60&lt;&gt;"",Y60-W60,TODAY()-W60))</f>
        <v/>
      </c>
      <c r="AA60" s="7" t="n"/>
    </row>
    <row r="61" ht="25" customHeight="1">
      <c r="A61" s="4" t="n"/>
      <c r="B61" s="36" t="n"/>
      <c r="C61" s="6">
        <f>IF(B61="","",IFERROR(VLOOKUP(WEEKDAY(B61,2),'Instructions'!$H$5:$I$11,2,FALSE),""))</f>
        <v/>
      </c>
      <c r="D61" s="7" t="n"/>
      <c r="E61" s="7" t="n"/>
      <c r="F61" s="7" t="n"/>
      <c r="G61" s="7" t="n"/>
      <c r="H61" s="7" t="n"/>
      <c r="I61" s="37" t="n"/>
      <c r="J61" s="37" t="n"/>
      <c r="K61" s="9" t="n"/>
      <c r="L61" s="10">
        <f>IF(OR(I61="",J61=""),"",MAX(0,(J61-I61)*24-IF(K61="",0,K61)))</f>
        <v/>
      </c>
      <c r="M61" s="38" t="n"/>
      <c r="N61" s="39">
        <f>IF(OR(L61="",M61=""),"",L61*M61)</f>
        <v/>
      </c>
      <c r="O61" s="38" t="n"/>
      <c r="P61" s="38" t="n"/>
      <c r="Q61" s="39">
        <f>IF(COUNTA(N61:P61)=0,"",SUM(N61:P61))</f>
        <v/>
      </c>
      <c r="R61" s="4" t="n"/>
      <c r="S61" s="40" t="n"/>
      <c r="T61" s="39">
        <f>IF(Q61="","",IF(R61="Yes",Q61*S61,0))</f>
        <v/>
      </c>
      <c r="U61" s="7" t="n"/>
      <c r="V61" s="36" t="n"/>
      <c r="W61" s="36" t="n"/>
      <c r="X61" s="7" t="n"/>
      <c r="Y61" s="36" t="n"/>
      <c r="Z61" s="14">
        <f>IF(W61="","",IF(Y61&lt;&gt;"",Y61-W61,TODAY()-W61))</f>
        <v/>
      </c>
      <c r="AA61" s="7" t="n"/>
    </row>
    <row r="62" ht="25" customHeight="1">
      <c r="A62" s="4" t="n"/>
      <c r="B62" s="36" t="n"/>
      <c r="C62" s="15">
        <f>IF(B62="","",IFERROR(VLOOKUP(WEEKDAY(B62,2),'Instructions'!$H$5:$I$11,2,FALSE),""))</f>
        <v/>
      </c>
      <c r="D62" s="7" t="n"/>
      <c r="E62" s="7" t="n"/>
      <c r="F62" s="7" t="n"/>
      <c r="G62" s="7" t="n"/>
      <c r="H62" s="7" t="n"/>
      <c r="I62" s="37" t="n"/>
      <c r="J62" s="37" t="n"/>
      <c r="K62" s="9" t="n"/>
      <c r="L62" s="16">
        <f>IF(OR(I62="",J62=""),"",MAX(0,(J62-I62)*24-IF(K62="",0,K62)))</f>
        <v/>
      </c>
      <c r="M62" s="38" t="n"/>
      <c r="N62" s="41">
        <f>IF(OR(L62="",M62=""),"",L62*M62)</f>
        <v/>
      </c>
      <c r="O62" s="38" t="n"/>
      <c r="P62" s="38" t="n"/>
      <c r="Q62" s="41">
        <f>IF(COUNTA(N62:P62)=0,"",SUM(N62:P62))</f>
        <v/>
      </c>
      <c r="R62" s="4" t="n"/>
      <c r="S62" s="40" t="n"/>
      <c r="T62" s="41">
        <f>IF(Q62="","",IF(R62="Yes",Q62*S62,0))</f>
        <v/>
      </c>
      <c r="U62" s="7" t="n"/>
      <c r="V62" s="36" t="n"/>
      <c r="W62" s="36" t="n"/>
      <c r="X62" s="7" t="n"/>
      <c r="Y62" s="36" t="n"/>
      <c r="Z62" s="18">
        <f>IF(W62="","",IF(Y62&lt;&gt;"",Y62-W62,TODAY()-W62))</f>
        <v/>
      </c>
      <c r="AA62" s="7" t="n"/>
    </row>
    <row r="63" ht="25" customHeight="1">
      <c r="A63" s="4" t="n"/>
      <c r="B63" s="36" t="n"/>
      <c r="C63" s="6">
        <f>IF(B63="","",IFERROR(VLOOKUP(WEEKDAY(B63,2),'Instructions'!$H$5:$I$11,2,FALSE),""))</f>
        <v/>
      </c>
      <c r="D63" s="7" t="n"/>
      <c r="E63" s="7" t="n"/>
      <c r="F63" s="7" t="n"/>
      <c r="G63" s="7" t="n"/>
      <c r="H63" s="7" t="n"/>
      <c r="I63" s="37" t="n"/>
      <c r="J63" s="37" t="n"/>
      <c r="K63" s="9" t="n"/>
      <c r="L63" s="10">
        <f>IF(OR(I63="",J63=""),"",MAX(0,(J63-I63)*24-IF(K63="",0,K63)))</f>
        <v/>
      </c>
      <c r="M63" s="38" t="n"/>
      <c r="N63" s="39">
        <f>IF(OR(L63="",M63=""),"",L63*M63)</f>
        <v/>
      </c>
      <c r="O63" s="38" t="n"/>
      <c r="P63" s="38" t="n"/>
      <c r="Q63" s="39">
        <f>IF(COUNTA(N63:P63)=0,"",SUM(N63:P63))</f>
        <v/>
      </c>
      <c r="R63" s="4" t="n"/>
      <c r="S63" s="40" t="n"/>
      <c r="T63" s="39">
        <f>IF(Q63="","",IF(R63="Yes",Q63*S63,0))</f>
        <v/>
      </c>
      <c r="U63" s="7" t="n"/>
      <c r="V63" s="36" t="n"/>
      <c r="W63" s="36" t="n"/>
      <c r="X63" s="7" t="n"/>
      <c r="Y63" s="36" t="n"/>
      <c r="Z63" s="14">
        <f>IF(W63="","",IF(Y63&lt;&gt;"",Y63-W63,TODAY()-W63))</f>
        <v/>
      </c>
      <c r="AA63" s="7" t="n"/>
    </row>
    <row r="64" ht="25" customHeight="1">
      <c r="A64" s="4" t="n"/>
      <c r="B64" s="36" t="n"/>
      <c r="C64" s="15">
        <f>IF(B64="","",IFERROR(VLOOKUP(WEEKDAY(B64,2),'Instructions'!$H$5:$I$11,2,FALSE),""))</f>
        <v/>
      </c>
      <c r="D64" s="7" t="n"/>
      <c r="E64" s="7" t="n"/>
      <c r="F64" s="7" t="n"/>
      <c r="G64" s="7" t="n"/>
      <c r="H64" s="7" t="n"/>
      <c r="I64" s="37" t="n"/>
      <c r="J64" s="37" t="n"/>
      <c r="K64" s="9" t="n"/>
      <c r="L64" s="16">
        <f>IF(OR(I64="",J64=""),"",MAX(0,(J64-I64)*24-IF(K64="",0,K64)))</f>
        <v/>
      </c>
      <c r="M64" s="38" t="n"/>
      <c r="N64" s="41">
        <f>IF(OR(L64="",M64=""),"",L64*M64)</f>
        <v/>
      </c>
      <c r="O64" s="38" t="n"/>
      <c r="P64" s="38" t="n"/>
      <c r="Q64" s="41">
        <f>IF(COUNTA(N64:P64)=0,"",SUM(N64:P64))</f>
        <v/>
      </c>
      <c r="R64" s="4" t="n"/>
      <c r="S64" s="40" t="n"/>
      <c r="T64" s="41">
        <f>IF(Q64="","",IF(R64="Yes",Q64*S64,0))</f>
        <v/>
      </c>
      <c r="U64" s="7" t="n"/>
      <c r="V64" s="36" t="n"/>
      <c r="W64" s="36" t="n"/>
      <c r="X64" s="7" t="n"/>
      <c r="Y64" s="36" t="n"/>
      <c r="Z64" s="18">
        <f>IF(W64="","",IF(Y64&lt;&gt;"",Y64-W64,TODAY()-W64))</f>
        <v/>
      </c>
      <c r="AA64" s="7" t="n"/>
    </row>
    <row r="65" ht="25" customHeight="1">
      <c r="A65" s="4" t="n"/>
      <c r="B65" s="36" t="n"/>
      <c r="C65" s="6">
        <f>IF(B65="","",IFERROR(VLOOKUP(WEEKDAY(B65,2),'Instructions'!$H$5:$I$11,2,FALSE),""))</f>
        <v/>
      </c>
      <c r="D65" s="7" t="n"/>
      <c r="E65" s="7" t="n"/>
      <c r="F65" s="7" t="n"/>
      <c r="G65" s="7" t="n"/>
      <c r="H65" s="7" t="n"/>
      <c r="I65" s="37" t="n"/>
      <c r="J65" s="37" t="n"/>
      <c r="K65" s="9" t="n"/>
      <c r="L65" s="10">
        <f>IF(OR(I65="",J65=""),"",MAX(0,(J65-I65)*24-IF(K65="",0,K65)))</f>
        <v/>
      </c>
      <c r="M65" s="38" t="n"/>
      <c r="N65" s="39">
        <f>IF(OR(L65="",M65=""),"",L65*M65)</f>
        <v/>
      </c>
      <c r="O65" s="38" t="n"/>
      <c r="P65" s="38" t="n"/>
      <c r="Q65" s="39">
        <f>IF(COUNTA(N65:P65)=0,"",SUM(N65:P65))</f>
        <v/>
      </c>
      <c r="R65" s="4" t="n"/>
      <c r="S65" s="40" t="n"/>
      <c r="T65" s="39">
        <f>IF(Q65="","",IF(R65="Yes",Q65*S65,0))</f>
        <v/>
      </c>
      <c r="U65" s="7" t="n"/>
      <c r="V65" s="36" t="n"/>
      <c r="W65" s="36" t="n"/>
      <c r="X65" s="7" t="n"/>
      <c r="Y65" s="36" t="n"/>
      <c r="Z65" s="14">
        <f>IF(W65="","",IF(Y65&lt;&gt;"",Y65-W65,TODAY()-W65))</f>
        <v/>
      </c>
      <c r="AA65" s="7" t="n"/>
    </row>
    <row r="66" ht="25" customHeight="1">
      <c r="A66" s="4" t="n"/>
      <c r="B66" s="36" t="n"/>
      <c r="C66" s="15">
        <f>IF(B66="","",IFERROR(VLOOKUP(WEEKDAY(B66,2),'Instructions'!$H$5:$I$11,2,FALSE),""))</f>
        <v/>
      </c>
      <c r="D66" s="7" t="n"/>
      <c r="E66" s="7" t="n"/>
      <c r="F66" s="7" t="n"/>
      <c r="G66" s="7" t="n"/>
      <c r="H66" s="7" t="n"/>
      <c r="I66" s="37" t="n"/>
      <c r="J66" s="37" t="n"/>
      <c r="K66" s="9" t="n"/>
      <c r="L66" s="16">
        <f>IF(OR(I66="",J66=""),"",MAX(0,(J66-I66)*24-IF(K66="",0,K66)))</f>
        <v/>
      </c>
      <c r="M66" s="38" t="n"/>
      <c r="N66" s="41">
        <f>IF(OR(L66="",M66=""),"",L66*M66)</f>
        <v/>
      </c>
      <c r="O66" s="38" t="n"/>
      <c r="P66" s="38" t="n"/>
      <c r="Q66" s="41">
        <f>IF(COUNTA(N66:P66)=0,"",SUM(N66:P66))</f>
        <v/>
      </c>
      <c r="R66" s="4" t="n"/>
      <c r="S66" s="40" t="n"/>
      <c r="T66" s="41">
        <f>IF(Q66="","",IF(R66="Yes",Q66*S66,0))</f>
        <v/>
      </c>
      <c r="U66" s="7" t="n"/>
      <c r="V66" s="36" t="n"/>
      <c r="W66" s="36" t="n"/>
      <c r="X66" s="7" t="n"/>
      <c r="Y66" s="36" t="n"/>
      <c r="Z66" s="18">
        <f>IF(W66="","",IF(Y66&lt;&gt;"",Y66-W66,TODAY()-W66))</f>
        <v/>
      </c>
      <c r="AA66" s="7" t="n"/>
    </row>
    <row r="67" ht="25" customHeight="1">
      <c r="A67" s="4" t="n"/>
      <c r="B67" s="36" t="n"/>
      <c r="C67" s="6">
        <f>IF(B67="","",IFERROR(VLOOKUP(WEEKDAY(B67,2),'Instructions'!$H$5:$I$11,2,FALSE),""))</f>
        <v/>
      </c>
      <c r="D67" s="7" t="n"/>
      <c r="E67" s="7" t="n"/>
      <c r="F67" s="7" t="n"/>
      <c r="G67" s="7" t="n"/>
      <c r="H67" s="7" t="n"/>
      <c r="I67" s="37" t="n"/>
      <c r="J67" s="37" t="n"/>
      <c r="K67" s="9" t="n"/>
      <c r="L67" s="10">
        <f>IF(OR(I67="",J67=""),"",MAX(0,(J67-I67)*24-IF(K67="",0,K67)))</f>
        <v/>
      </c>
      <c r="M67" s="38" t="n"/>
      <c r="N67" s="39">
        <f>IF(OR(L67="",M67=""),"",L67*M67)</f>
        <v/>
      </c>
      <c r="O67" s="38" t="n"/>
      <c r="P67" s="38" t="n"/>
      <c r="Q67" s="39">
        <f>IF(COUNTA(N67:P67)=0,"",SUM(N67:P67))</f>
        <v/>
      </c>
      <c r="R67" s="4" t="n"/>
      <c r="S67" s="40" t="n"/>
      <c r="T67" s="39">
        <f>IF(Q67="","",IF(R67="Yes",Q67*S67,0))</f>
        <v/>
      </c>
      <c r="U67" s="7" t="n"/>
      <c r="V67" s="36" t="n"/>
      <c r="W67" s="36" t="n"/>
      <c r="X67" s="7" t="n"/>
      <c r="Y67" s="36" t="n"/>
      <c r="Z67" s="14">
        <f>IF(W67="","",IF(Y67&lt;&gt;"",Y67-W67,TODAY()-W67))</f>
        <v/>
      </c>
      <c r="AA67" s="7" t="n"/>
    </row>
    <row r="68" ht="25" customHeight="1">
      <c r="A68" s="4" t="n"/>
      <c r="B68" s="36" t="n"/>
      <c r="C68" s="15">
        <f>IF(B68="","",IFERROR(VLOOKUP(WEEKDAY(B68,2),'Instructions'!$H$5:$I$11,2,FALSE),""))</f>
        <v/>
      </c>
      <c r="D68" s="7" t="n"/>
      <c r="E68" s="7" t="n"/>
      <c r="F68" s="7" t="n"/>
      <c r="G68" s="7" t="n"/>
      <c r="H68" s="7" t="n"/>
      <c r="I68" s="37" t="n"/>
      <c r="J68" s="37" t="n"/>
      <c r="K68" s="9" t="n"/>
      <c r="L68" s="16">
        <f>IF(OR(I68="",J68=""),"",MAX(0,(J68-I68)*24-IF(K68="",0,K68)))</f>
        <v/>
      </c>
      <c r="M68" s="38" t="n"/>
      <c r="N68" s="41">
        <f>IF(OR(L68="",M68=""),"",L68*M68)</f>
        <v/>
      </c>
      <c r="O68" s="38" t="n"/>
      <c r="P68" s="38" t="n"/>
      <c r="Q68" s="41">
        <f>IF(COUNTA(N68:P68)=0,"",SUM(N68:P68))</f>
        <v/>
      </c>
      <c r="R68" s="4" t="n"/>
      <c r="S68" s="40" t="n"/>
      <c r="T68" s="41">
        <f>IF(Q68="","",IF(R68="Yes",Q68*S68,0))</f>
        <v/>
      </c>
      <c r="U68" s="7" t="n"/>
      <c r="V68" s="36" t="n"/>
      <c r="W68" s="36" t="n"/>
      <c r="X68" s="7" t="n"/>
      <c r="Y68" s="36" t="n"/>
      <c r="Z68" s="18">
        <f>IF(W68="","",IF(Y68&lt;&gt;"",Y68-W68,TODAY()-W68))</f>
        <v/>
      </c>
      <c r="AA68" s="7" t="n"/>
    </row>
    <row r="69" ht="25" customHeight="1">
      <c r="A69" s="4" t="n"/>
      <c r="B69" s="36" t="n"/>
      <c r="C69" s="6">
        <f>IF(B69="","",IFERROR(VLOOKUP(WEEKDAY(B69,2),'Instructions'!$H$5:$I$11,2,FALSE),""))</f>
        <v/>
      </c>
      <c r="D69" s="7" t="n"/>
      <c r="E69" s="7" t="n"/>
      <c r="F69" s="7" t="n"/>
      <c r="G69" s="7" t="n"/>
      <c r="H69" s="7" t="n"/>
      <c r="I69" s="37" t="n"/>
      <c r="J69" s="37" t="n"/>
      <c r="K69" s="9" t="n"/>
      <c r="L69" s="10">
        <f>IF(OR(I69="",J69=""),"",MAX(0,(J69-I69)*24-IF(K69="",0,K69)))</f>
        <v/>
      </c>
      <c r="M69" s="38" t="n"/>
      <c r="N69" s="39">
        <f>IF(OR(L69="",M69=""),"",L69*M69)</f>
        <v/>
      </c>
      <c r="O69" s="38" t="n"/>
      <c r="P69" s="38" t="n"/>
      <c r="Q69" s="39">
        <f>IF(COUNTA(N69:P69)=0,"",SUM(N69:P69))</f>
        <v/>
      </c>
      <c r="R69" s="4" t="n"/>
      <c r="S69" s="40" t="n"/>
      <c r="T69" s="39">
        <f>IF(Q69="","",IF(R69="Yes",Q69*S69,0))</f>
        <v/>
      </c>
      <c r="U69" s="7" t="n"/>
      <c r="V69" s="36" t="n"/>
      <c r="W69" s="36" t="n"/>
      <c r="X69" s="7" t="n"/>
      <c r="Y69" s="36" t="n"/>
      <c r="Z69" s="14">
        <f>IF(W69="","",IF(Y69&lt;&gt;"",Y69-W69,TODAY()-W69))</f>
        <v/>
      </c>
      <c r="AA69" s="7" t="n"/>
    </row>
    <row r="70" ht="25" customHeight="1">
      <c r="A70" s="4" t="n"/>
      <c r="B70" s="36" t="n"/>
      <c r="C70" s="15">
        <f>IF(B70="","",IFERROR(VLOOKUP(WEEKDAY(B70,2),'Instructions'!$H$5:$I$11,2,FALSE),""))</f>
        <v/>
      </c>
      <c r="D70" s="7" t="n"/>
      <c r="E70" s="7" t="n"/>
      <c r="F70" s="7" t="n"/>
      <c r="G70" s="7" t="n"/>
      <c r="H70" s="7" t="n"/>
      <c r="I70" s="37" t="n"/>
      <c r="J70" s="37" t="n"/>
      <c r="K70" s="9" t="n"/>
      <c r="L70" s="16">
        <f>IF(OR(I70="",J70=""),"",MAX(0,(J70-I70)*24-IF(K70="",0,K70)))</f>
        <v/>
      </c>
      <c r="M70" s="38" t="n"/>
      <c r="N70" s="41">
        <f>IF(OR(L70="",M70=""),"",L70*M70)</f>
        <v/>
      </c>
      <c r="O70" s="38" t="n"/>
      <c r="P70" s="38" t="n"/>
      <c r="Q70" s="41">
        <f>IF(COUNTA(N70:P70)=0,"",SUM(N70:P70))</f>
        <v/>
      </c>
      <c r="R70" s="4" t="n"/>
      <c r="S70" s="40" t="n"/>
      <c r="T70" s="41">
        <f>IF(Q70="","",IF(R70="Yes",Q70*S70,0))</f>
        <v/>
      </c>
      <c r="U70" s="7" t="n"/>
      <c r="V70" s="36" t="n"/>
      <c r="W70" s="36" t="n"/>
      <c r="X70" s="7" t="n"/>
      <c r="Y70" s="36" t="n"/>
      <c r="Z70" s="18">
        <f>IF(W70="","",IF(Y70&lt;&gt;"",Y70-W70,TODAY()-W70))</f>
        <v/>
      </c>
      <c r="AA70" s="7" t="n"/>
    </row>
    <row r="71" ht="25" customHeight="1">
      <c r="A71" s="4" t="n"/>
      <c r="B71" s="36" t="n"/>
      <c r="C71" s="6">
        <f>IF(B71="","",IFERROR(VLOOKUP(WEEKDAY(B71,2),'Instructions'!$H$5:$I$11,2,FALSE),""))</f>
        <v/>
      </c>
      <c r="D71" s="7" t="n"/>
      <c r="E71" s="7" t="n"/>
      <c r="F71" s="7" t="n"/>
      <c r="G71" s="7" t="n"/>
      <c r="H71" s="7" t="n"/>
      <c r="I71" s="37" t="n"/>
      <c r="J71" s="37" t="n"/>
      <c r="K71" s="9" t="n"/>
      <c r="L71" s="10">
        <f>IF(OR(I71="",J71=""),"",MAX(0,(J71-I71)*24-IF(K71="",0,K71)))</f>
        <v/>
      </c>
      <c r="M71" s="38" t="n"/>
      <c r="N71" s="39">
        <f>IF(OR(L71="",M71=""),"",L71*M71)</f>
        <v/>
      </c>
      <c r="O71" s="38" t="n"/>
      <c r="P71" s="38" t="n"/>
      <c r="Q71" s="39">
        <f>IF(COUNTA(N71:P71)=0,"",SUM(N71:P71))</f>
        <v/>
      </c>
      <c r="R71" s="4" t="n"/>
      <c r="S71" s="40" t="n"/>
      <c r="T71" s="39">
        <f>IF(Q71="","",IF(R71="Yes",Q71*S71,0))</f>
        <v/>
      </c>
      <c r="U71" s="7" t="n"/>
      <c r="V71" s="36" t="n"/>
      <c r="W71" s="36" t="n"/>
      <c r="X71" s="7" t="n"/>
      <c r="Y71" s="36" t="n"/>
      <c r="Z71" s="14">
        <f>IF(W71="","",IF(Y71&lt;&gt;"",Y71-W71,TODAY()-W71))</f>
        <v/>
      </c>
      <c r="AA71" s="7" t="n"/>
    </row>
    <row r="72" ht="25" customHeight="1">
      <c r="A72" s="4" t="n"/>
      <c r="B72" s="36" t="n"/>
      <c r="C72" s="15">
        <f>IF(B72="","",IFERROR(VLOOKUP(WEEKDAY(B72,2),'Instructions'!$H$5:$I$11,2,FALSE),""))</f>
        <v/>
      </c>
      <c r="D72" s="7" t="n"/>
      <c r="E72" s="7" t="n"/>
      <c r="F72" s="7" t="n"/>
      <c r="G72" s="7" t="n"/>
      <c r="H72" s="7" t="n"/>
      <c r="I72" s="37" t="n"/>
      <c r="J72" s="37" t="n"/>
      <c r="K72" s="9" t="n"/>
      <c r="L72" s="16">
        <f>IF(OR(I72="",J72=""),"",MAX(0,(J72-I72)*24-IF(K72="",0,K72)))</f>
        <v/>
      </c>
      <c r="M72" s="38" t="n"/>
      <c r="N72" s="41">
        <f>IF(OR(L72="",M72=""),"",L72*M72)</f>
        <v/>
      </c>
      <c r="O72" s="38" t="n"/>
      <c r="P72" s="38" t="n"/>
      <c r="Q72" s="41">
        <f>IF(COUNTA(N72:P72)=0,"",SUM(N72:P72))</f>
        <v/>
      </c>
      <c r="R72" s="4" t="n"/>
      <c r="S72" s="40" t="n"/>
      <c r="T72" s="41">
        <f>IF(Q72="","",IF(R72="Yes",Q72*S72,0))</f>
        <v/>
      </c>
      <c r="U72" s="7" t="n"/>
      <c r="V72" s="36" t="n"/>
      <c r="W72" s="36" t="n"/>
      <c r="X72" s="7" t="n"/>
      <c r="Y72" s="36" t="n"/>
      <c r="Z72" s="18">
        <f>IF(W72="","",IF(Y72&lt;&gt;"",Y72-W72,TODAY()-W72))</f>
        <v/>
      </c>
      <c r="AA72" s="7" t="n"/>
    </row>
    <row r="73" ht="25" customHeight="1">
      <c r="A73" s="4" t="n"/>
      <c r="B73" s="36" t="n"/>
      <c r="C73" s="6">
        <f>IF(B73="","",IFERROR(VLOOKUP(WEEKDAY(B73,2),'Instructions'!$H$5:$I$11,2,FALSE),""))</f>
        <v/>
      </c>
      <c r="D73" s="7" t="n"/>
      <c r="E73" s="7" t="n"/>
      <c r="F73" s="7" t="n"/>
      <c r="G73" s="7" t="n"/>
      <c r="H73" s="7" t="n"/>
      <c r="I73" s="37" t="n"/>
      <c r="J73" s="37" t="n"/>
      <c r="K73" s="9" t="n"/>
      <c r="L73" s="10">
        <f>IF(OR(I73="",J73=""),"",MAX(0,(J73-I73)*24-IF(K73="",0,K73)))</f>
        <v/>
      </c>
      <c r="M73" s="38" t="n"/>
      <c r="N73" s="39">
        <f>IF(OR(L73="",M73=""),"",L73*M73)</f>
        <v/>
      </c>
      <c r="O73" s="38" t="n"/>
      <c r="P73" s="38" t="n"/>
      <c r="Q73" s="39">
        <f>IF(COUNTA(N73:P73)=0,"",SUM(N73:P73))</f>
        <v/>
      </c>
      <c r="R73" s="4" t="n"/>
      <c r="S73" s="40" t="n"/>
      <c r="T73" s="39">
        <f>IF(Q73="","",IF(R73="Yes",Q73*S73,0))</f>
        <v/>
      </c>
      <c r="U73" s="7" t="n"/>
      <c r="V73" s="36" t="n"/>
      <c r="W73" s="36" t="n"/>
      <c r="X73" s="7" t="n"/>
      <c r="Y73" s="36" t="n"/>
      <c r="Z73" s="14">
        <f>IF(W73="","",IF(Y73&lt;&gt;"",Y73-W73,TODAY()-W73))</f>
        <v/>
      </c>
      <c r="AA73" s="7" t="n"/>
    </row>
    <row r="74" ht="25" customHeight="1">
      <c r="A74" s="4" t="n"/>
      <c r="B74" s="36" t="n"/>
      <c r="C74" s="15">
        <f>IF(B74="","",IFERROR(VLOOKUP(WEEKDAY(B74,2),'Instructions'!$H$5:$I$11,2,FALSE),""))</f>
        <v/>
      </c>
      <c r="D74" s="7" t="n"/>
      <c r="E74" s="7" t="n"/>
      <c r="F74" s="7" t="n"/>
      <c r="G74" s="7" t="n"/>
      <c r="H74" s="7" t="n"/>
      <c r="I74" s="37" t="n"/>
      <c r="J74" s="37" t="n"/>
      <c r="K74" s="9" t="n"/>
      <c r="L74" s="16">
        <f>IF(OR(I74="",J74=""),"",MAX(0,(J74-I74)*24-IF(K74="",0,K74)))</f>
        <v/>
      </c>
      <c r="M74" s="38" t="n"/>
      <c r="N74" s="41">
        <f>IF(OR(L74="",M74=""),"",L74*M74)</f>
        <v/>
      </c>
      <c r="O74" s="38" t="n"/>
      <c r="P74" s="38" t="n"/>
      <c r="Q74" s="41">
        <f>IF(COUNTA(N74:P74)=0,"",SUM(N74:P74))</f>
        <v/>
      </c>
      <c r="R74" s="4" t="n"/>
      <c r="S74" s="40" t="n"/>
      <c r="T74" s="41">
        <f>IF(Q74="","",IF(R74="Yes",Q74*S74,0))</f>
        <v/>
      </c>
      <c r="U74" s="7" t="n"/>
      <c r="V74" s="36" t="n"/>
      <c r="W74" s="36" t="n"/>
      <c r="X74" s="7" t="n"/>
      <c r="Y74" s="36" t="n"/>
      <c r="Z74" s="18">
        <f>IF(W74="","",IF(Y74&lt;&gt;"",Y74-W74,TODAY()-W74))</f>
        <v/>
      </c>
      <c r="AA74" s="7" t="n"/>
    </row>
    <row r="75" ht="25" customHeight="1">
      <c r="A75" s="4" t="n"/>
      <c r="B75" s="36" t="n"/>
      <c r="C75" s="6">
        <f>IF(B75="","",IFERROR(VLOOKUP(WEEKDAY(B75,2),'Instructions'!$H$5:$I$11,2,FALSE),""))</f>
        <v/>
      </c>
      <c r="D75" s="7" t="n"/>
      <c r="E75" s="7" t="n"/>
      <c r="F75" s="7" t="n"/>
      <c r="G75" s="7" t="n"/>
      <c r="H75" s="7" t="n"/>
      <c r="I75" s="37" t="n"/>
      <c r="J75" s="37" t="n"/>
      <c r="K75" s="9" t="n"/>
      <c r="L75" s="10">
        <f>IF(OR(I75="",J75=""),"",MAX(0,(J75-I75)*24-IF(K75="",0,K75)))</f>
        <v/>
      </c>
      <c r="M75" s="38" t="n"/>
      <c r="N75" s="39">
        <f>IF(OR(L75="",M75=""),"",L75*M75)</f>
        <v/>
      </c>
      <c r="O75" s="38" t="n"/>
      <c r="P75" s="38" t="n"/>
      <c r="Q75" s="39">
        <f>IF(COUNTA(N75:P75)=0,"",SUM(N75:P75))</f>
        <v/>
      </c>
      <c r="R75" s="4" t="n"/>
      <c r="S75" s="40" t="n"/>
      <c r="T75" s="39">
        <f>IF(Q75="","",IF(R75="Yes",Q75*S75,0))</f>
        <v/>
      </c>
      <c r="U75" s="7" t="n"/>
      <c r="V75" s="36" t="n"/>
      <c r="W75" s="36" t="n"/>
      <c r="X75" s="7" t="n"/>
      <c r="Y75" s="36" t="n"/>
      <c r="Z75" s="14">
        <f>IF(W75="","",IF(Y75&lt;&gt;"",Y75-W75,TODAY()-W75))</f>
        <v/>
      </c>
      <c r="AA75" s="7" t="n"/>
    </row>
    <row r="76" ht="25" customHeight="1">
      <c r="A76" s="4" t="n"/>
      <c r="B76" s="36" t="n"/>
      <c r="C76" s="15">
        <f>IF(B76="","",IFERROR(VLOOKUP(WEEKDAY(B76,2),'Instructions'!$H$5:$I$11,2,FALSE),""))</f>
        <v/>
      </c>
      <c r="D76" s="7" t="n"/>
      <c r="E76" s="7" t="n"/>
      <c r="F76" s="7" t="n"/>
      <c r="G76" s="7" t="n"/>
      <c r="H76" s="7" t="n"/>
      <c r="I76" s="37" t="n"/>
      <c r="J76" s="37" t="n"/>
      <c r="K76" s="9" t="n"/>
      <c r="L76" s="16">
        <f>IF(OR(I76="",J76=""),"",MAX(0,(J76-I76)*24-IF(K76="",0,K76)))</f>
        <v/>
      </c>
      <c r="M76" s="38" t="n"/>
      <c r="N76" s="41">
        <f>IF(OR(L76="",M76=""),"",L76*M76)</f>
        <v/>
      </c>
      <c r="O76" s="38" t="n"/>
      <c r="P76" s="38" t="n"/>
      <c r="Q76" s="41">
        <f>IF(COUNTA(N76:P76)=0,"",SUM(N76:P76))</f>
        <v/>
      </c>
      <c r="R76" s="4" t="n"/>
      <c r="S76" s="40" t="n"/>
      <c r="T76" s="41">
        <f>IF(Q76="","",IF(R76="Yes",Q76*S76,0))</f>
        <v/>
      </c>
      <c r="U76" s="7" t="n"/>
      <c r="V76" s="36" t="n"/>
      <c r="W76" s="36" t="n"/>
      <c r="X76" s="7" t="n"/>
      <c r="Y76" s="36" t="n"/>
      <c r="Z76" s="18">
        <f>IF(W76="","",IF(Y76&lt;&gt;"",Y76-W76,TODAY()-W76))</f>
        <v/>
      </c>
      <c r="AA76" s="7" t="n"/>
    </row>
    <row r="77" ht="25" customHeight="1">
      <c r="A77" s="4" t="n"/>
      <c r="B77" s="36" t="n"/>
      <c r="C77" s="6">
        <f>IF(B77="","",IFERROR(VLOOKUP(WEEKDAY(B77,2),'Instructions'!$H$5:$I$11,2,FALSE),""))</f>
        <v/>
      </c>
      <c r="D77" s="7" t="n"/>
      <c r="E77" s="7" t="n"/>
      <c r="F77" s="7" t="n"/>
      <c r="G77" s="7" t="n"/>
      <c r="H77" s="7" t="n"/>
      <c r="I77" s="37" t="n"/>
      <c r="J77" s="37" t="n"/>
      <c r="K77" s="9" t="n"/>
      <c r="L77" s="10">
        <f>IF(OR(I77="",J77=""),"",MAX(0,(J77-I77)*24-IF(K77="",0,K77)))</f>
        <v/>
      </c>
      <c r="M77" s="38" t="n"/>
      <c r="N77" s="39">
        <f>IF(OR(L77="",M77=""),"",L77*M77)</f>
        <v/>
      </c>
      <c r="O77" s="38" t="n"/>
      <c r="P77" s="38" t="n"/>
      <c r="Q77" s="39">
        <f>IF(COUNTA(N77:P77)=0,"",SUM(N77:P77))</f>
        <v/>
      </c>
      <c r="R77" s="4" t="n"/>
      <c r="S77" s="40" t="n"/>
      <c r="T77" s="39">
        <f>IF(Q77="","",IF(R77="Yes",Q77*S77,0))</f>
        <v/>
      </c>
      <c r="U77" s="7" t="n"/>
      <c r="V77" s="36" t="n"/>
      <c r="W77" s="36" t="n"/>
      <c r="X77" s="7" t="n"/>
      <c r="Y77" s="36" t="n"/>
      <c r="Z77" s="14">
        <f>IF(W77="","",IF(Y77&lt;&gt;"",Y77-W77,TODAY()-W77))</f>
        <v/>
      </c>
      <c r="AA77" s="7" t="n"/>
    </row>
    <row r="78" ht="25" customHeight="1">
      <c r="A78" s="4" t="n"/>
      <c r="B78" s="36" t="n"/>
      <c r="C78" s="15">
        <f>IF(B78="","",IFERROR(VLOOKUP(WEEKDAY(B78,2),'Instructions'!$H$5:$I$11,2,FALSE),""))</f>
        <v/>
      </c>
      <c r="D78" s="7" t="n"/>
      <c r="E78" s="7" t="n"/>
      <c r="F78" s="7" t="n"/>
      <c r="G78" s="7" t="n"/>
      <c r="H78" s="7" t="n"/>
      <c r="I78" s="37" t="n"/>
      <c r="J78" s="37" t="n"/>
      <c r="K78" s="9" t="n"/>
      <c r="L78" s="16">
        <f>IF(OR(I78="",J78=""),"",MAX(0,(J78-I78)*24-IF(K78="",0,K78)))</f>
        <v/>
      </c>
      <c r="M78" s="38" t="n"/>
      <c r="N78" s="41">
        <f>IF(OR(L78="",M78=""),"",L78*M78)</f>
        <v/>
      </c>
      <c r="O78" s="38" t="n"/>
      <c r="P78" s="38" t="n"/>
      <c r="Q78" s="41">
        <f>IF(COUNTA(N78:P78)=0,"",SUM(N78:P78))</f>
        <v/>
      </c>
      <c r="R78" s="4" t="n"/>
      <c r="S78" s="40" t="n"/>
      <c r="T78" s="41">
        <f>IF(Q78="","",IF(R78="Yes",Q78*S78,0))</f>
        <v/>
      </c>
      <c r="U78" s="7" t="n"/>
      <c r="V78" s="36" t="n"/>
      <c r="W78" s="36" t="n"/>
      <c r="X78" s="7" t="n"/>
      <c r="Y78" s="36" t="n"/>
      <c r="Z78" s="18">
        <f>IF(W78="","",IF(Y78&lt;&gt;"",Y78-W78,TODAY()-W78))</f>
        <v/>
      </c>
      <c r="AA78" s="7" t="n"/>
    </row>
    <row r="79" ht="25" customHeight="1">
      <c r="A79" s="4" t="n"/>
      <c r="B79" s="36" t="n"/>
      <c r="C79" s="6">
        <f>IF(B79="","",IFERROR(VLOOKUP(WEEKDAY(B79,2),'Instructions'!$H$5:$I$11,2,FALSE),""))</f>
        <v/>
      </c>
      <c r="D79" s="7" t="n"/>
      <c r="E79" s="7" t="n"/>
      <c r="F79" s="7" t="n"/>
      <c r="G79" s="7" t="n"/>
      <c r="H79" s="7" t="n"/>
      <c r="I79" s="37" t="n"/>
      <c r="J79" s="37" t="n"/>
      <c r="K79" s="9" t="n"/>
      <c r="L79" s="10">
        <f>IF(OR(I79="",J79=""),"",MAX(0,(J79-I79)*24-IF(K79="",0,K79)))</f>
        <v/>
      </c>
      <c r="M79" s="38" t="n"/>
      <c r="N79" s="39">
        <f>IF(OR(L79="",M79=""),"",L79*M79)</f>
        <v/>
      </c>
      <c r="O79" s="38" t="n"/>
      <c r="P79" s="38" t="n"/>
      <c r="Q79" s="39">
        <f>IF(COUNTA(N79:P79)=0,"",SUM(N79:P79))</f>
        <v/>
      </c>
      <c r="R79" s="4" t="n"/>
      <c r="S79" s="40" t="n"/>
      <c r="T79" s="39">
        <f>IF(Q79="","",IF(R79="Yes",Q79*S79,0))</f>
        <v/>
      </c>
      <c r="U79" s="7" t="n"/>
      <c r="V79" s="36" t="n"/>
      <c r="W79" s="36" t="n"/>
      <c r="X79" s="7" t="n"/>
      <c r="Y79" s="36" t="n"/>
      <c r="Z79" s="14">
        <f>IF(W79="","",IF(Y79&lt;&gt;"",Y79-W79,TODAY()-W79))</f>
        <v/>
      </c>
      <c r="AA79" s="7" t="n"/>
    </row>
    <row r="80" ht="25" customHeight="1">
      <c r="A80" s="4" t="n"/>
      <c r="B80" s="36" t="n"/>
      <c r="C80" s="15">
        <f>IF(B80="","",IFERROR(VLOOKUP(WEEKDAY(B80,2),'Instructions'!$H$5:$I$11,2,FALSE),""))</f>
        <v/>
      </c>
      <c r="D80" s="7" t="n"/>
      <c r="E80" s="7" t="n"/>
      <c r="F80" s="7" t="n"/>
      <c r="G80" s="7" t="n"/>
      <c r="H80" s="7" t="n"/>
      <c r="I80" s="37" t="n"/>
      <c r="J80" s="37" t="n"/>
      <c r="K80" s="9" t="n"/>
      <c r="L80" s="16">
        <f>IF(OR(I80="",J80=""),"",MAX(0,(J80-I80)*24-IF(K80="",0,K80)))</f>
        <v/>
      </c>
      <c r="M80" s="38" t="n"/>
      <c r="N80" s="41">
        <f>IF(OR(L80="",M80=""),"",L80*M80)</f>
        <v/>
      </c>
      <c r="O80" s="38" t="n"/>
      <c r="P80" s="38" t="n"/>
      <c r="Q80" s="41">
        <f>IF(COUNTA(N80:P80)=0,"",SUM(N80:P80))</f>
        <v/>
      </c>
      <c r="R80" s="4" t="n"/>
      <c r="S80" s="40" t="n"/>
      <c r="T80" s="41">
        <f>IF(Q80="","",IF(R80="Yes",Q80*S80,0))</f>
        <v/>
      </c>
      <c r="U80" s="7" t="n"/>
      <c r="V80" s="36" t="n"/>
      <c r="W80" s="36" t="n"/>
      <c r="X80" s="7" t="n"/>
      <c r="Y80" s="36" t="n"/>
      <c r="Z80" s="18">
        <f>IF(W80="","",IF(Y80&lt;&gt;"",Y80-W80,TODAY()-W80))</f>
        <v/>
      </c>
      <c r="AA80" s="7" t="n"/>
    </row>
    <row r="81" ht="25" customHeight="1">
      <c r="A81" s="4" t="n"/>
      <c r="B81" s="36" t="n"/>
      <c r="C81" s="6">
        <f>IF(B81="","",IFERROR(VLOOKUP(WEEKDAY(B81,2),'Instructions'!$H$5:$I$11,2,FALSE),""))</f>
        <v/>
      </c>
      <c r="D81" s="7" t="n"/>
      <c r="E81" s="7" t="n"/>
      <c r="F81" s="7" t="n"/>
      <c r="G81" s="7" t="n"/>
      <c r="H81" s="7" t="n"/>
      <c r="I81" s="37" t="n"/>
      <c r="J81" s="37" t="n"/>
      <c r="K81" s="9" t="n"/>
      <c r="L81" s="10">
        <f>IF(OR(I81="",J81=""),"",MAX(0,(J81-I81)*24-IF(K81="",0,K81)))</f>
        <v/>
      </c>
      <c r="M81" s="38" t="n"/>
      <c r="N81" s="39">
        <f>IF(OR(L81="",M81=""),"",L81*M81)</f>
        <v/>
      </c>
      <c r="O81" s="38" t="n"/>
      <c r="P81" s="38" t="n"/>
      <c r="Q81" s="39">
        <f>IF(COUNTA(N81:P81)=0,"",SUM(N81:P81))</f>
        <v/>
      </c>
      <c r="R81" s="4" t="n"/>
      <c r="S81" s="40" t="n"/>
      <c r="T81" s="39">
        <f>IF(Q81="","",IF(R81="Yes",Q81*S81,0))</f>
        <v/>
      </c>
      <c r="U81" s="7" t="n"/>
      <c r="V81" s="36" t="n"/>
      <c r="W81" s="36" t="n"/>
      <c r="X81" s="7" t="n"/>
      <c r="Y81" s="36" t="n"/>
      <c r="Z81" s="14">
        <f>IF(W81="","",IF(Y81&lt;&gt;"",Y81-W81,TODAY()-W81))</f>
        <v/>
      </c>
      <c r="AA81" s="7" t="n"/>
    </row>
    <row r="82" ht="25" customHeight="1">
      <c r="A82" s="4" t="n"/>
      <c r="B82" s="36" t="n"/>
      <c r="C82" s="15">
        <f>IF(B82="","",IFERROR(VLOOKUP(WEEKDAY(B82,2),'Instructions'!$H$5:$I$11,2,FALSE),""))</f>
        <v/>
      </c>
      <c r="D82" s="7" t="n"/>
      <c r="E82" s="7" t="n"/>
      <c r="F82" s="7" t="n"/>
      <c r="G82" s="7" t="n"/>
      <c r="H82" s="7" t="n"/>
      <c r="I82" s="37" t="n"/>
      <c r="J82" s="37" t="n"/>
      <c r="K82" s="9" t="n"/>
      <c r="L82" s="16">
        <f>IF(OR(I82="",J82=""),"",MAX(0,(J82-I82)*24-IF(K82="",0,K82)))</f>
        <v/>
      </c>
      <c r="M82" s="38" t="n"/>
      <c r="N82" s="41">
        <f>IF(OR(L82="",M82=""),"",L82*M82)</f>
        <v/>
      </c>
      <c r="O82" s="38" t="n"/>
      <c r="P82" s="38" t="n"/>
      <c r="Q82" s="41">
        <f>IF(COUNTA(N82:P82)=0,"",SUM(N82:P82))</f>
        <v/>
      </c>
      <c r="R82" s="4" t="n"/>
      <c r="S82" s="40" t="n"/>
      <c r="T82" s="41">
        <f>IF(Q82="","",IF(R82="Yes",Q82*S82,0))</f>
        <v/>
      </c>
      <c r="U82" s="7" t="n"/>
      <c r="V82" s="36" t="n"/>
      <c r="W82" s="36" t="n"/>
      <c r="X82" s="7" t="n"/>
      <c r="Y82" s="36" t="n"/>
      <c r="Z82" s="18">
        <f>IF(W82="","",IF(Y82&lt;&gt;"",Y82-W82,TODAY()-W82))</f>
        <v/>
      </c>
      <c r="AA82" s="7" t="n"/>
    </row>
    <row r="83" ht="25" customHeight="1">
      <c r="A83" s="4" t="n"/>
      <c r="B83" s="36" t="n"/>
      <c r="C83" s="6">
        <f>IF(B83="","",IFERROR(VLOOKUP(WEEKDAY(B83,2),'Instructions'!$H$5:$I$11,2,FALSE),""))</f>
        <v/>
      </c>
      <c r="D83" s="7" t="n"/>
      <c r="E83" s="7" t="n"/>
      <c r="F83" s="7" t="n"/>
      <c r="G83" s="7" t="n"/>
      <c r="H83" s="7" t="n"/>
      <c r="I83" s="37" t="n"/>
      <c r="J83" s="37" t="n"/>
      <c r="K83" s="9" t="n"/>
      <c r="L83" s="10">
        <f>IF(OR(I83="",J83=""),"",MAX(0,(J83-I83)*24-IF(K83="",0,K83)))</f>
        <v/>
      </c>
      <c r="M83" s="38" t="n"/>
      <c r="N83" s="39">
        <f>IF(OR(L83="",M83=""),"",L83*M83)</f>
        <v/>
      </c>
      <c r="O83" s="38" t="n"/>
      <c r="P83" s="38" t="n"/>
      <c r="Q83" s="39">
        <f>IF(COUNTA(N83:P83)=0,"",SUM(N83:P83))</f>
        <v/>
      </c>
      <c r="R83" s="4" t="n"/>
      <c r="S83" s="40" t="n"/>
      <c r="T83" s="39">
        <f>IF(Q83="","",IF(R83="Yes",Q83*S83,0))</f>
        <v/>
      </c>
      <c r="U83" s="7" t="n"/>
      <c r="V83" s="36" t="n"/>
      <c r="W83" s="36" t="n"/>
      <c r="X83" s="7" t="n"/>
      <c r="Y83" s="36" t="n"/>
      <c r="Z83" s="14">
        <f>IF(W83="","",IF(Y83&lt;&gt;"",Y83-W83,TODAY()-W83))</f>
        <v/>
      </c>
      <c r="AA83" s="7" t="n"/>
    </row>
    <row r="84" ht="25" customHeight="1">
      <c r="A84" s="4" t="n"/>
      <c r="B84" s="36" t="n"/>
      <c r="C84" s="15">
        <f>IF(B84="","",IFERROR(VLOOKUP(WEEKDAY(B84,2),'Instructions'!$H$5:$I$11,2,FALSE),""))</f>
        <v/>
      </c>
      <c r="D84" s="7" t="n"/>
      <c r="E84" s="7" t="n"/>
      <c r="F84" s="7" t="n"/>
      <c r="G84" s="7" t="n"/>
      <c r="H84" s="7" t="n"/>
      <c r="I84" s="37" t="n"/>
      <c r="J84" s="37" t="n"/>
      <c r="K84" s="9" t="n"/>
      <c r="L84" s="16">
        <f>IF(OR(I84="",J84=""),"",MAX(0,(J84-I84)*24-IF(K84="",0,K84)))</f>
        <v/>
      </c>
      <c r="M84" s="38" t="n"/>
      <c r="N84" s="41">
        <f>IF(OR(L84="",M84=""),"",L84*M84)</f>
        <v/>
      </c>
      <c r="O84" s="38" t="n"/>
      <c r="P84" s="38" t="n"/>
      <c r="Q84" s="41">
        <f>IF(COUNTA(N84:P84)=0,"",SUM(N84:P84))</f>
        <v/>
      </c>
      <c r="R84" s="4" t="n"/>
      <c r="S84" s="40" t="n"/>
      <c r="T84" s="41">
        <f>IF(Q84="","",IF(R84="Yes",Q84*S84,0))</f>
        <v/>
      </c>
      <c r="U84" s="7" t="n"/>
      <c r="V84" s="36" t="n"/>
      <c r="W84" s="36" t="n"/>
      <c r="X84" s="7" t="n"/>
      <c r="Y84" s="36" t="n"/>
      <c r="Z84" s="18">
        <f>IF(W84="","",IF(Y84&lt;&gt;"",Y84-W84,TODAY()-W84))</f>
        <v/>
      </c>
      <c r="AA84" s="7" t="n"/>
    </row>
    <row r="85" ht="25" customHeight="1">
      <c r="A85" s="4" t="n"/>
      <c r="B85" s="36" t="n"/>
      <c r="C85" s="6">
        <f>IF(B85="","",IFERROR(VLOOKUP(WEEKDAY(B85,2),'Instructions'!$H$5:$I$11,2,FALSE),""))</f>
        <v/>
      </c>
      <c r="D85" s="7" t="n"/>
      <c r="E85" s="7" t="n"/>
      <c r="F85" s="7" t="n"/>
      <c r="G85" s="7" t="n"/>
      <c r="H85" s="7" t="n"/>
      <c r="I85" s="37" t="n"/>
      <c r="J85" s="37" t="n"/>
      <c r="K85" s="9" t="n"/>
      <c r="L85" s="10">
        <f>IF(OR(I85="",J85=""),"",MAX(0,(J85-I85)*24-IF(K85="",0,K85)))</f>
        <v/>
      </c>
      <c r="M85" s="38" t="n"/>
      <c r="N85" s="39">
        <f>IF(OR(L85="",M85=""),"",L85*M85)</f>
        <v/>
      </c>
      <c r="O85" s="38" t="n"/>
      <c r="P85" s="38" t="n"/>
      <c r="Q85" s="39">
        <f>IF(COUNTA(N85:P85)=0,"",SUM(N85:P85))</f>
        <v/>
      </c>
      <c r="R85" s="4" t="n"/>
      <c r="S85" s="40" t="n"/>
      <c r="T85" s="39">
        <f>IF(Q85="","",IF(R85="Yes",Q85*S85,0))</f>
        <v/>
      </c>
      <c r="U85" s="7" t="n"/>
      <c r="V85" s="36" t="n"/>
      <c r="W85" s="36" t="n"/>
      <c r="X85" s="7" t="n"/>
      <c r="Y85" s="36" t="n"/>
      <c r="Z85" s="14">
        <f>IF(W85="","",IF(Y85&lt;&gt;"",Y85-W85,TODAY()-W85))</f>
        <v/>
      </c>
      <c r="AA85" s="7" t="n"/>
    </row>
    <row r="86" ht="25" customHeight="1">
      <c r="A86" s="4" t="n"/>
      <c r="B86" s="36" t="n"/>
      <c r="C86" s="15">
        <f>IF(B86="","",IFERROR(VLOOKUP(WEEKDAY(B86,2),'Instructions'!$H$5:$I$11,2,FALSE),""))</f>
        <v/>
      </c>
      <c r="D86" s="7" t="n"/>
      <c r="E86" s="7" t="n"/>
      <c r="F86" s="7" t="n"/>
      <c r="G86" s="7" t="n"/>
      <c r="H86" s="7" t="n"/>
      <c r="I86" s="37" t="n"/>
      <c r="J86" s="37" t="n"/>
      <c r="K86" s="9" t="n"/>
      <c r="L86" s="16">
        <f>IF(OR(I86="",J86=""),"",MAX(0,(J86-I86)*24-IF(K86="",0,K86)))</f>
        <v/>
      </c>
      <c r="M86" s="38" t="n"/>
      <c r="N86" s="41">
        <f>IF(OR(L86="",M86=""),"",L86*M86)</f>
        <v/>
      </c>
      <c r="O86" s="38" t="n"/>
      <c r="P86" s="38" t="n"/>
      <c r="Q86" s="41">
        <f>IF(COUNTA(N86:P86)=0,"",SUM(N86:P86))</f>
        <v/>
      </c>
      <c r="R86" s="4" t="n"/>
      <c r="S86" s="40" t="n"/>
      <c r="T86" s="41">
        <f>IF(Q86="","",IF(R86="Yes",Q86*S86,0))</f>
        <v/>
      </c>
      <c r="U86" s="7" t="n"/>
      <c r="V86" s="36" t="n"/>
      <c r="W86" s="36" t="n"/>
      <c r="X86" s="7" t="n"/>
      <c r="Y86" s="36" t="n"/>
      <c r="Z86" s="18">
        <f>IF(W86="","",IF(Y86&lt;&gt;"",Y86-W86,TODAY()-W86))</f>
        <v/>
      </c>
      <c r="AA86" s="7" t="n"/>
    </row>
    <row r="87" ht="25" customHeight="1">
      <c r="A87" s="4" t="n"/>
      <c r="B87" s="36" t="n"/>
      <c r="C87" s="6">
        <f>IF(B87="","",IFERROR(VLOOKUP(WEEKDAY(B87,2),'Instructions'!$H$5:$I$11,2,FALSE),""))</f>
        <v/>
      </c>
      <c r="D87" s="7" t="n"/>
      <c r="E87" s="7" t="n"/>
      <c r="F87" s="7" t="n"/>
      <c r="G87" s="7" t="n"/>
      <c r="H87" s="7" t="n"/>
      <c r="I87" s="37" t="n"/>
      <c r="J87" s="37" t="n"/>
      <c r="K87" s="9" t="n"/>
      <c r="L87" s="10">
        <f>IF(OR(I87="",J87=""),"",MAX(0,(J87-I87)*24-IF(K87="",0,K87)))</f>
        <v/>
      </c>
      <c r="M87" s="38" t="n"/>
      <c r="N87" s="39">
        <f>IF(OR(L87="",M87=""),"",L87*M87)</f>
        <v/>
      </c>
      <c r="O87" s="38" t="n"/>
      <c r="P87" s="38" t="n"/>
      <c r="Q87" s="39">
        <f>IF(COUNTA(N87:P87)=0,"",SUM(N87:P87))</f>
        <v/>
      </c>
      <c r="R87" s="4" t="n"/>
      <c r="S87" s="40" t="n"/>
      <c r="T87" s="39">
        <f>IF(Q87="","",IF(R87="Yes",Q87*S87,0))</f>
        <v/>
      </c>
      <c r="U87" s="7" t="n"/>
      <c r="V87" s="36" t="n"/>
      <c r="W87" s="36" t="n"/>
      <c r="X87" s="7" t="n"/>
      <c r="Y87" s="36" t="n"/>
      <c r="Z87" s="14">
        <f>IF(W87="","",IF(Y87&lt;&gt;"",Y87-W87,TODAY()-W87))</f>
        <v/>
      </c>
      <c r="AA87" s="7" t="n"/>
    </row>
    <row r="88" ht="25" customHeight="1">
      <c r="A88" s="4" t="n"/>
      <c r="B88" s="36" t="n"/>
      <c r="C88" s="15">
        <f>IF(B88="","",IFERROR(VLOOKUP(WEEKDAY(B88,2),'Instructions'!$H$5:$I$11,2,FALSE),""))</f>
        <v/>
      </c>
      <c r="D88" s="7" t="n"/>
      <c r="E88" s="7" t="n"/>
      <c r="F88" s="7" t="n"/>
      <c r="G88" s="7" t="n"/>
      <c r="H88" s="7" t="n"/>
      <c r="I88" s="37" t="n"/>
      <c r="J88" s="37" t="n"/>
      <c r="K88" s="9" t="n"/>
      <c r="L88" s="16">
        <f>IF(OR(I88="",J88=""),"",MAX(0,(J88-I88)*24-IF(K88="",0,K88)))</f>
        <v/>
      </c>
      <c r="M88" s="38" t="n"/>
      <c r="N88" s="41">
        <f>IF(OR(L88="",M88=""),"",L88*M88)</f>
        <v/>
      </c>
      <c r="O88" s="38" t="n"/>
      <c r="P88" s="38" t="n"/>
      <c r="Q88" s="41">
        <f>IF(COUNTA(N88:P88)=0,"",SUM(N88:P88))</f>
        <v/>
      </c>
      <c r="R88" s="4" t="n"/>
      <c r="S88" s="40" t="n"/>
      <c r="T88" s="41">
        <f>IF(Q88="","",IF(R88="Yes",Q88*S88,0))</f>
        <v/>
      </c>
      <c r="U88" s="7" t="n"/>
      <c r="V88" s="36" t="n"/>
      <c r="W88" s="36" t="n"/>
      <c r="X88" s="7" t="n"/>
      <c r="Y88" s="36" t="n"/>
      <c r="Z88" s="18">
        <f>IF(W88="","",IF(Y88&lt;&gt;"",Y88-W88,TODAY()-W88))</f>
        <v/>
      </c>
      <c r="AA88" s="7" t="n"/>
    </row>
    <row r="89" ht="25" customHeight="1">
      <c r="A89" s="4" t="n"/>
      <c r="B89" s="36" t="n"/>
      <c r="C89" s="6">
        <f>IF(B89="","",IFERROR(VLOOKUP(WEEKDAY(B89,2),'Instructions'!$H$5:$I$11,2,FALSE),""))</f>
        <v/>
      </c>
      <c r="D89" s="7" t="n"/>
      <c r="E89" s="7" t="n"/>
      <c r="F89" s="7" t="n"/>
      <c r="G89" s="7" t="n"/>
      <c r="H89" s="7" t="n"/>
      <c r="I89" s="37" t="n"/>
      <c r="J89" s="37" t="n"/>
      <c r="K89" s="9" t="n"/>
      <c r="L89" s="10">
        <f>IF(OR(I89="",J89=""),"",MAX(0,(J89-I89)*24-IF(K89="",0,K89)))</f>
        <v/>
      </c>
      <c r="M89" s="38" t="n"/>
      <c r="N89" s="39">
        <f>IF(OR(L89="",M89=""),"",L89*M89)</f>
        <v/>
      </c>
      <c r="O89" s="38" t="n"/>
      <c r="P89" s="38" t="n"/>
      <c r="Q89" s="39">
        <f>IF(COUNTA(N89:P89)=0,"",SUM(N89:P89))</f>
        <v/>
      </c>
      <c r="R89" s="4" t="n"/>
      <c r="S89" s="40" t="n"/>
      <c r="T89" s="39">
        <f>IF(Q89="","",IF(R89="Yes",Q89*S89,0))</f>
        <v/>
      </c>
      <c r="U89" s="7" t="n"/>
      <c r="V89" s="36" t="n"/>
      <c r="W89" s="36" t="n"/>
      <c r="X89" s="7" t="n"/>
      <c r="Y89" s="36" t="n"/>
      <c r="Z89" s="14">
        <f>IF(W89="","",IF(Y89&lt;&gt;"",Y89-W89,TODAY()-W89))</f>
        <v/>
      </c>
      <c r="AA89" s="7" t="n"/>
    </row>
    <row r="90" ht="25" customHeight="1">
      <c r="A90" s="4" t="n"/>
      <c r="B90" s="36" t="n"/>
      <c r="C90" s="15">
        <f>IF(B90="","",IFERROR(VLOOKUP(WEEKDAY(B90,2),'Instructions'!$H$5:$I$11,2,FALSE),""))</f>
        <v/>
      </c>
      <c r="D90" s="7" t="n"/>
      <c r="E90" s="7" t="n"/>
      <c r="F90" s="7" t="n"/>
      <c r="G90" s="7" t="n"/>
      <c r="H90" s="7" t="n"/>
      <c r="I90" s="37" t="n"/>
      <c r="J90" s="37" t="n"/>
      <c r="K90" s="9" t="n"/>
      <c r="L90" s="16">
        <f>IF(OR(I90="",J90=""),"",MAX(0,(J90-I90)*24-IF(K90="",0,K90)))</f>
        <v/>
      </c>
      <c r="M90" s="38" t="n"/>
      <c r="N90" s="41">
        <f>IF(OR(L90="",M90=""),"",L90*M90)</f>
        <v/>
      </c>
      <c r="O90" s="38" t="n"/>
      <c r="P90" s="38" t="n"/>
      <c r="Q90" s="41">
        <f>IF(COUNTA(N90:P90)=0,"",SUM(N90:P90))</f>
        <v/>
      </c>
      <c r="R90" s="4" t="n"/>
      <c r="S90" s="40" t="n"/>
      <c r="T90" s="41">
        <f>IF(Q90="","",IF(R90="Yes",Q90*S90,0))</f>
        <v/>
      </c>
      <c r="U90" s="7" t="n"/>
      <c r="V90" s="36" t="n"/>
      <c r="W90" s="36" t="n"/>
      <c r="X90" s="7" t="n"/>
      <c r="Y90" s="36" t="n"/>
      <c r="Z90" s="18">
        <f>IF(W90="","",IF(Y90&lt;&gt;"",Y90-W90,TODAY()-W90))</f>
        <v/>
      </c>
      <c r="AA90" s="7" t="n"/>
    </row>
    <row r="91" ht="25" customHeight="1">
      <c r="A91" s="4" t="n"/>
      <c r="B91" s="36" t="n"/>
      <c r="C91" s="6">
        <f>IF(B91="","",IFERROR(VLOOKUP(WEEKDAY(B91,2),'Instructions'!$H$5:$I$11,2,FALSE),""))</f>
        <v/>
      </c>
      <c r="D91" s="7" t="n"/>
      <c r="E91" s="7" t="n"/>
      <c r="F91" s="7" t="n"/>
      <c r="G91" s="7" t="n"/>
      <c r="H91" s="7" t="n"/>
      <c r="I91" s="37" t="n"/>
      <c r="J91" s="37" t="n"/>
      <c r="K91" s="9" t="n"/>
      <c r="L91" s="10">
        <f>IF(OR(I91="",J91=""),"",MAX(0,(J91-I91)*24-IF(K91="",0,K91)))</f>
        <v/>
      </c>
      <c r="M91" s="38" t="n"/>
      <c r="N91" s="39">
        <f>IF(OR(L91="",M91=""),"",L91*M91)</f>
        <v/>
      </c>
      <c r="O91" s="38" t="n"/>
      <c r="P91" s="38" t="n"/>
      <c r="Q91" s="39">
        <f>IF(COUNTA(N91:P91)=0,"",SUM(N91:P91))</f>
        <v/>
      </c>
      <c r="R91" s="4" t="n"/>
      <c r="S91" s="40" t="n"/>
      <c r="T91" s="39">
        <f>IF(Q91="","",IF(R91="Yes",Q91*S91,0))</f>
        <v/>
      </c>
      <c r="U91" s="7" t="n"/>
      <c r="V91" s="36" t="n"/>
      <c r="W91" s="36" t="n"/>
      <c r="X91" s="7" t="n"/>
      <c r="Y91" s="36" t="n"/>
      <c r="Z91" s="14">
        <f>IF(W91="","",IF(Y91&lt;&gt;"",Y91-W91,TODAY()-W91))</f>
        <v/>
      </c>
      <c r="AA91" s="7" t="n"/>
    </row>
    <row r="92" ht="25" customHeight="1">
      <c r="A92" s="4" t="n"/>
      <c r="B92" s="36" t="n"/>
      <c r="C92" s="15">
        <f>IF(B92="","",IFERROR(VLOOKUP(WEEKDAY(B92,2),'Instructions'!$H$5:$I$11,2,FALSE),""))</f>
        <v/>
      </c>
      <c r="D92" s="7" t="n"/>
      <c r="E92" s="7" t="n"/>
      <c r="F92" s="7" t="n"/>
      <c r="G92" s="7" t="n"/>
      <c r="H92" s="7" t="n"/>
      <c r="I92" s="37" t="n"/>
      <c r="J92" s="37" t="n"/>
      <c r="K92" s="9" t="n"/>
      <c r="L92" s="16">
        <f>IF(OR(I92="",J92=""),"",MAX(0,(J92-I92)*24-IF(K92="",0,K92)))</f>
        <v/>
      </c>
      <c r="M92" s="38" t="n"/>
      <c r="N92" s="41">
        <f>IF(OR(L92="",M92=""),"",L92*M92)</f>
        <v/>
      </c>
      <c r="O92" s="38" t="n"/>
      <c r="P92" s="38" t="n"/>
      <c r="Q92" s="41">
        <f>IF(COUNTA(N92:P92)=0,"",SUM(N92:P92))</f>
        <v/>
      </c>
      <c r="R92" s="4" t="n"/>
      <c r="S92" s="40" t="n"/>
      <c r="T92" s="41">
        <f>IF(Q92="","",IF(R92="Yes",Q92*S92,0))</f>
        <v/>
      </c>
      <c r="U92" s="7" t="n"/>
      <c r="V92" s="36" t="n"/>
      <c r="W92" s="36" t="n"/>
      <c r="X92" s="7" t="n"/>
      <c r="Y92" s="36" t="n"/>
      <c r="Z92" s="18">
        <f>IF(W92="","",IF(Y92&lt;&gt;"",Y92-W92,TODAY()-W92))</f>
        <v/>
      </c>
      <c r="AA92" s="7" t="n"/>
    </row>
    <row r="93" ht="25" customHeight="1">
      <c r="A93" s="4" t="n"/>
      <c r="B93" s="36" t="n"/>
      <c r="C93" s="6">
        <f>IF(B93="","",IFERROR(VLOOKUP(WEEKDAY(B93,2),'Instructions'!$H$5:$I$11,2,FALSE),""))</f>
        <v/>
      </c>
      <c r="D93" s="7" t="n"/>
      <c r="E93" s="7" t="n"/>
      <c r="F93" s="7" t="n"/>
      <c r="G93" s="7" t="n"/>
      <c r="H93" s="7" t="n"/>
      <c r="I93" s="37" t="n"/>
      <c r="J93" s="37" t="n"/>
      <c r="K93" s="9" t="n"/>
      <c r="L93" s="10">
        <f>IF(OR(I93="",J93=""),"",MAX(0,(J93-I93)*24-IF(K93="",0,K93)))</f>
        <v/>
      </c>
      <c r="M93" s="38" t="n"/>
      <c r="N93" s="39">
        <f>IF(OR(L93="",M93=""),"",L93*M93)</f>
        <v/>
      </c>
      <c r="O93" s="38" t="n"/>
      <c r="P93" s="38" t="n"/>
      <c r="Q93" s="39">
        <f>IF(COUNTA(N93:P93)=0,"",SUM(N93:P93))</f>
        <v/>
      </c>
      <c r="R93" s="4" t="n"/>
      <c r="S93" s="40" t="n"/>
      <c r="T93" s="39">
        <f>IF(Q93="","",IF(R93="Yes",Q93*S93,0))</f>
        <v/>
      </c>
      <c r="U93" s="7" t="n"/>
      <c r="V93" s="36" t="n"/>
      <c r="W93" s="36" t="n"/>
      <c r="X93" s="7" t="n"/>
      <c r="Y93" s="36" t="n"/>
      <c r="Z93" s="14">
        <f>IF(W93="","",IF(Y93&lt;&gt;"",Y93-W93,TODAY()-W93))</f>
        <v/>
      </c>
      <c r="AA93" s="7" t="n"/>
    </row>
    <row r="94" ht="25" customHeight="1">
      <c r="A94" s="4" t="n"/>
      <c r="B94" s="36" t="n"/>
      <c r="C94" s="15">
        <f>IF(B94="","",IFERROR(VLOOKUP(WEEKDAY(B94,2),'Instructions'!$H$5:$I$11,2,FALSE),""))</f>
        <v/>
      </c>
      <c r="D94" s="7" t="n"/>
      <c r="E94" s="7" t="n"/>
      <c r="F94" s="7" t="n"/>
      <c r="G94" s="7" t="n"/>
      <c r="H94" s="7" t="n"/>
      <c r="I94" s="37" t="n"/>
      <c r="J94" s="37" t="n"/>
      <c r="K94" s="9" t="n"/>
      <c r="L94" s="16">
        <f>IF(OR(I94="",J94=""),"",MAX(0,(J94-I94)*24-IF(K94="",0,K94)))</f>
        <v/>
      </c>
      <c r="M94" s="38" t="n"/>
      <c r="N94" s="41">
        <f>IF(OR(L94="",M94=""),"",L94*M94)</f>
        <v/>
      </c>
      <c r="O94" s="38" t="n"/>
      <c r="P94" s="38" t="n"/>
      <c r="Q94" s="41">
        <f>IF(COUNTA(N94:P94)=0,"",SUM(N94:P94))</f>
        <v/>
      </c>
      <c r="R94" s="4" t="n"/>
      <c r="S94" s="40" t="n"/>
      <c r="T94" s="41">
        <f>IF(Q94="","",IF(R94="Yes",Q94*S94,0))</f>
        <v/>
      </c>
      <c r="U94" s="7" t="n"/>
      <c r="V94" s="36" t="n"/>
      <c r="W94" s="36" t="n"/>
      <c r="X94" s="7" t="n"/>
      <c r="Y94" s="36" t="n"/>
      <c r="Z94" s="18">
        <f>IF(W94="","",IF(Y94&lt;&gt;"",Y94-W94,TODAY()-W94))</f>
        <v/>
      </c>
      <c r="AA94" s="7" t="n"/>
    </row>
    <row r="95" ht="25" customHeight="1">
      <c r="A95" s="4" t="n"/>
      <c r="B95" s="36" t="n"/>
      <c r="C95" s="6">
        <f>IF(B95="","",IFERROR(VLOOKUP(WEEKDAY(B95,2),'Instructions'!$H$5:$I$11,2,FALSE),""))</f>
        <v/>
      </c>
      <c r="D95" s="7" t="n"/>
      <c r="E95" s="7" t="n"/>
      <c r="F95" s="7" t="n"/>
      <c r="G95" s="7" t="n"/>
      <c r="H95" s="7" t="n"/>
      <c r="I95" s="37" t="n"/>
      <c r="J95" s="37" t="n"/>
      <c r="K95" s="9" t="n"/>
      <c r="L95" s="10">
        <f>IF(OR(I95="",J95=""),"",MAX(0,(J95-I95)*24-IF(K95="",0,K95)))</f>
        <v/>
      </c>
      <c r="M95" s="38" t="n"/>
      <c r="N95" s="39">
        <f>IF(OR(L95="",M95=""),"",L95*M95)</f>
        <v/>
      </c>
      <c r="O95" s="38" t="n"/>
      <c r="P95" s="38" t="n"/>
      <c r="Q95" s="39">
        <f>IF(COUNTA(N95:P95)=0,"",SUM(N95:P95))</f>
        <v/>
      </c>
      <c r="R95" s="4" t="n"/>
      <c r="S95" s="40" t="n"/>
      <c r="T95" s="39">
        <f>IF(Q95="","",IF(R95="Yes",Q95*S95,0))</f>
        <v/>
      </c>
      <c r="U95" s="7" t="n"/>
      <c r="V95" s="36" t="n"/>
      <c r="W95" s="36" t="n"/>
      <c r="X95" s="7" t="n"/>
      <c r="Y95" s="36" t="n"/>
      <c r="Z95" s="14">
        <f>IF(W95="","",IF(Y95&lt;&gt;"",Y95-W95,TODAY()-W95))</f>
        <v/>
      </c>
      <c r="AA95" s="7" t="n"/>
    </row>
    <row r="96" ht="25" customHeight="1">
      <c r="A96" s="4" t="n"/>
      <c r="B96" s="36" t="n"/>
      <c r="C96" s="15">
        <f>IF(B96="","",IFERROR(VLOOKUP(WEEKDAY(B96,2),'Instructions'!$H$5:$I$11,2,FALSE),""))</f>
        <v/>
      </c>
      <c r="D96" s="7" t="n"/>
      <c r="E96" s="7" t="n"/>
      <c r="F96" s="7" t="n"/>
      <c r="G96" s="7" t="n"/>
      <c r="H96" s="7" t="n"/>
      <c r="I96" s="37" t="n"/>
      <c r="J96" s="37" t="n"/>
      <c r="K96" s="9" t="n"/>
      <c r="L96" s="16">
        <f>IF(OR(I96="",J96=""),"",MAX(0,(J96-I96)*24-IF(K96="",0,K96)))</f>
        <v/>
      </c>
      <c r="M96" s="38" t="n"/>
      <c r="N96" s="41">
        <f>IF(OR(L96="",M96=""),"",L96*M96)</f>
        <v/>
      </c>
      <c r="O96" s="38" t="n"/>
      <c r="P96" s="38" t="n"/>
      <c r="Q96" s="41">
        <f>IF(COUNTA(N96:P96)=0,"",SUM(N96:P96))</f>
        <v/>
      </c>
      <c r="R96" s="4" t="n"/>
      <c r="S96" s="40" t="n"/>
      <c r="T96" s="41">
        <f>IF(Q96="","",IF(R96="Yes",Q96*S96,0))</f>
        <v/>
      </c>
      <c r="U96" s="7" t="n"/>
      <c r="V96" s="36" t="n"/>
      <c r="W96" s="36" t="n"/>
      <c r="X96" s="7" t="n"/>
      <c r="Y96" s="36" t="n"/>
      <c r="Z96" s="18">
        <f>IF(W96="","",IF(Y96&lt;&gt;"",Y96-W96,TODAY()-W96))</f>
        <v/>
      </c>
      <c r="AA96" s="7" t="n"/>
    </row>
    <row r="97" ht="25" customHeight="1">
      <c r="A97" s="4" t="n"/>
      <c r="B97" s="36" t="n"/>
      <c r="C97" s="6">
        <f>IF(B97="","",IFERROR(VLOOKUP(WEEKDAY(B97,2),'Instructions'!$H$5:$I$11,2,FALSE),""))</f>
        <v/>
      </c>
      <c r="D97" s="7" t="n"/>
      <c r="E97" s="7" t="n"/>
      <c r="F97" s="7" t="n"/>
      <c r="G97" s="7" t="n"/>
      <c r="H97" s="7" t="n"/>
      <c r="I97" s="37" t="n"/>
      <c r="J97" s="37" t="n"/>
      <c r="K97" s="9" t="n"/>
      <c r="L97" s="10">
        <f>IF(OR(I97="",J97=""),"",MAX(0,(J97-I97)*24-IF(K97="",0,K97)))</f>
        <v/>
      </c>
      <c r="M97" s="38" t="n"/>
      <c r="N97" s="39">
        <f>IF(OR(L97="",M97=""),"",L97*M97)</f>
        <v/>
      </c>
      <c r="O97" s="38" t="n"/>
      <c r="P97" s="38" t="n"/>
      <c r="Q97" s="39">
        <f>IF(COUNTA(N97:P97)=0,"",SUM(N97:P97))</f>
        <v/>
      </c>
      <c r="R97" s="4" t="n"/>
      <c r="S97" s="40" t="n"/>
      <c r="T97" s="39">
        <f>IF(Q97="","",IF(R97="Yes",Q97*S97,0))</f>
        <v/>
      </c>
      <c r="U97" s="7" t="n"/>
      <c r="V97" s="36" t="n"/>
      <c r="W97" s="36" t="n"/>
      <c r="X97" s="7" t="n"/>
      <c r="Y97" s="36" t="n"/>
      <c r="Z97" s="14">
        <f>IF(W97="","",IF(Y97&lt;&gt;"",Y97-W97,TODAY()-W97))</f>
        <v/>
      </c>
      <c r="AA97" s="7" t="n"/>
    </row>
    <row r="98" ht="25" customHeight="1">
      <c r="A98" s="4" t="n"/>
      <c r="B98" s="36" t="n"/>
      <c r="C98" s="15">
        <f>IF(B98="","",IFERROR(VLOOKUP(WEEKDAY(B98,2),'Instructions'!$H$5:$I$11,2,FALSE),""))</f>
        <v/>
      </c>
      <c r="D98" s="7" t="n"/>
      <c r="E98" s="7" t="n"/>
      <c r="F98" s="7" t="n"/>
      <c r="G98" s="7" t="n"/>
      <c r="H98" s="7" t="n"/>
      <c r="I98" s="37" t="n"/>
      <c r="J98" s="37" t="n"/>
      <c r="K98" s="9" t="n"/>
      <c r="L98" s="16">
        <f>IF(OR(I98="",J98=""),"",MAX(0,(J98-I98)*24-IF(K98="",0,K98)))</f>
        <v/>
      </c>
      <c r="M98" s="38" t="n"/>
      <c r="N98" s="41">
        <f>IF(OR(L98="",M98=""),"",L98*M98)</f>
        <v/>
      </c>
      <c r="O98" s="38" t="n"/>
      <c r="P98" s="38" t="n"/>
      <c r="Q98" s="41">
        <f>IF(COUNTA(N98:P98)=0,"",SUM(N98:P98))</f>
        <v/>
      </c>
      <c r="R98" s="4" t="n"/>
      <c r="S98" s="40" t="n"/>
      <c r="T98" s="41">
        <f>IF(Q98="","",IF(R98="Yes",Q98*S98,0))</f>
        <v/>
      </c>
      <c r="U98" s="7" t="n"/>
      <c r="V98" s="36" t="n"/>
      <c r="W98" s="36" t="n"/>
      <c r="X98" s="7" t="n"/>
      <c r="Y98" s="36" t="n"/>
      <c r="Z98" s="18">
        <f>IF(W98="","",IF(Y98&lt;&gt;"",Y98-W98,TODAY()-W98))</f>
        <v/>
      </c>
      <c r="AA98" s="7" t="n"/>
    </row>
    <row r="99" ht="25" customHeight="1">
      <c r="A99" s="4" t="n"/>
      <c r="B99" s="36" t="n"/>
      <c r="C99" s="6">
        <f>IF(B99="","",IFERROR(VLOOKUP(WEEKDAY(B99,2),'Instructions'!$H$5:$I$11,2,FALSE),""))</f>
        <v/>
      </c>
      <c r="D99" s="7" t="n"/>
      <c r="E99" s="7" t="n"/>
      <c r="F99" s="7" t="n"/>
      <c r="G99" s="7" t="n"/>
      <c r="H99" s="7" t="n"/>
      <c r="I99" s="37" t="n"/>
      <c r="J99" s="37" t="n"/>
      <c r="K99" s="9" t="n"/>
      <c r="L99" s="10">
        <f>IF(OR(I99="",J99=""),"",MAX(0,(J99-I99)*24-IF(K99="",0,K99)))</f>
        <v/>
      </c>
      <c r="M99" s="38" t="n"/>
      <c r="N99" s="39">
        <f>IF(OR(L99="",M99=""),"",L99*M99)</f>
        <v/>
      </c>
      <c r="O99" s="38" t="n"/>
      <c r="P99" s="38" t="n"/>
      <c r="Q99" s="39">
        <f>IF(COUNTA(N99:P99)=0,"",SUM(N99:P99))</f>
        <v/>
      </c>
      <c r="R99" s="4" t="n"/>
      <c r="S99" s="40" t="n"/>
      <c r="T99" s="39">
        <f>IF(Q99="","",IF(R99="Yes",Q99*S99,0))</f>
        <v/>
      </c>
      <c r="U99" s="7" t="n"/>
      <c r="V99" s="36" t="n"/>
      <c r="W99" s="36" t="n"/>
      <c r="X99" s="7" t="n"/>
      <c r="Y99" s="36" t="n"/>
      <c r="Z99" s="14">
        <f>IF(W99="","",IF(Y99&lt;&gt;"",Y99-W99,TODAY()-W99))</f>
        <v/>
      </c>
      <c r="AA99" s="7" t="n"/>
    </row>
    <row r="100" ht="25" customHeight="1">
      <c r="A100" s="4" t="n"/>
      <c r="B100" s="36" t="n"/>
      <c r="C100" s="15">
        <f>IF(B100="","",IFERROR(VLOOKUP(WEEKDAY(B100,2),'Instructions'!$H$5:$I$11,2,FALSE),""))</f>
        <v/>
      </c>
      <c r="D100" s="7" t="n"/>
      <c r="E100" s="7" t="n"/>
      <c r="F100" s="7" t="n"/>
      <c r="G100" s="7" t="n"/>
      <c r="H100" s="7" t="n"/>
      <c r="I100" s="37" t="n"/>
      <c r="J100" s="37" t="n"/>
      <c r="K100" s="9" t="n"/>
      <c r="L100" s="16">
        <f>IF(OR(I100="",J100=""),"",MAX(0,(J100-I100)*24-IF(K100="",0,K100)))</f>
        <v/>
      </c>
      <c r="M100" s="38" t="n"/>
      <c r="N100" s="41">
        <f>IF(OR(L100="",M100=""),"",L100*M100)</f>
        <v/>
      </c>
      <c r="O100" s="38" t="n"/>
      <c r="P100" s="38" t="n"/>
      <c r="Q100" s="41">
        <f>IF(COUNTA(N100:P100)=0,"",SUM(N100:P100))</f>
        <v/>
      </c>
      <c r="R100" s="4" t="n"/>
      <c r="S100" s="40" t="n"/>
      <c r="T100" s="41">
        <f>IF(Q100="","",IF(R100="Yes",Q100*S100,0))</f>
        <v/>
      </c>
      <c r="U100" s="7" t="n"/>
      <c r="V100" s="36" t="n"/>
      <c r="W100" s="36" t="n"/>
      <c r="X100" s="7" t="n"/>
      <c r="Y100" s="36" t="n"/>
      <c r="Z100" s="18">
        <f>IF(W100="","",IF(Y100&lt;&gt;"",Y100-W100,TODAY()-W100))</f>
        <v/>
      </c>
      <c r="AA100" s="7" t="n"/>
    </row>
    <row r="101" ht="25" customHeight="1">
      <c r="A101" s="4" t="n"/>
      <c r="B101" s="36" t="n"/>
      <c r="C101" s="6">
        <f>IF(B101="","",IFERROR(VLOOKUP(WEEKDAY(B101,2),'Instructions'!$H$5:$I$11,2,FALSE),""))</f>
        <v/>
      </c>
      <c r="D101" s="7" t="n"/>
      <c r="E101" s="7" t="n"/>
      <c r="F101" s="7" t="n"/>
      <c r="G101" s="7" t="n"/>
      <c r="H101" s="7" t="n"/>
      <c r="I101" s="37" t="n"/>
      <c r="J101" s="37" t="n"/>
      <c r="K101" s="9" t="n"/>
      <c r="L101" s="10">
        <f>IF(OR(I101="",J101=""),"",MAX(0,(J101-I101)*24-IF(K101="",0,K101)))</f>
        <v/>
      </c>
      <c r="M101" s="38" t="n"/>
      <c r="N101" s="39">
        <f>IF(OR(L101="",M101=""),"",L101*M101)</f>
        <v/>
      </c>
      <c r="O101" s="38" t="n"/>
      <c r="P101" s="38" t="n"/>
      <c r="Q101" s="39">
        <f>IF(COUNTA(N101:P101)=0,"",SUM(N101:P101))</f>
        <v/>
      </c>
      <c r="R101" s="4" t="n"/>
      <c r="S101" s="40" t="n"/>
      <c r="T101" s="39">
        <f>IF(Q101="","",IF(R101="Yes",Q101*S101,0))</f>
        <v/>
      </c>
      <c r="U101" s="7" t="n"/>
      <c r="V101" s="36" t="n"/>
      <c r="W101" s="36" t="n"/>
      <c r="X101" s="7" t="n"/>
      <c r="Y101" s="36" t="n"/>
      <c r="Z101" s="14">
        <f>IF(W101="","",IF(Y101&lt;&gt;"",Y101-W101,TODAY()-W101))</f>
        <v/>
      </c>
      <c r="AA101" s="7" t="n"/>
    </row>
    <row r="102" ht="25" customHeight="1">
      <c r="A102" s="4" t="n"/>
      <c r="B102" s="36" t="n"/>
      <c r="C102" s="15">
        <f>IF(B102="","",IFERROR(VLOOKUP(WEEKDAY(B102,2),'Instructions'!$H$5:$I$11,2,FALSE),""))</f>
        <v/>
      </c>
      <c r="D102" s="7" t="n"/>
      <c r="E102" s="7" t="n"/>
      <c r="F102" s="7" t="n"/>
      <c r="G102" s="7" t="n"/>
      <c r="H102" s="7" t="n"/>
      <c r="I102" s="37" t="n"/>
      <c r="J102" s="37" t="n"/>
      <c r="K102" s="9" t="n"/>
      <c r="L102" s="16">
        <f>IF(OR(I102="",J102=""),"",MAX(0,(J102-I102)*24-IF(K102="",0,K102)))</f>
        <v/>
      </c>
      <c r="M102" s="38" t="n"/>
      <c r="N102" s="41">
        <f>IF(OR(L102="",M102=""),"",L102*M102)</f>
        <v/>
      </c>
      <c r="O102" s="38" t="n"/>
      <c r="P102" s="38" t="n"/>
      <c r="Q102" s="41">
        <f>IF(COUNTA(N102:P102)=0,"",SUM(N102:P102))</f>
        <v/>
      </c>
      <c r="R102" s="4" t="n"/>
      <c r="S102" s="40" t="n"/>
      <c r="T102" s="41">
        <f>IF(Q102="","",IF(R102="Yes",Q102*S102,0))</f>
        <v/>
      </c>
      <c r="U102" s="7" t="n"/>
      <c r="V102" s="36" t="n"/>
      <c r="W102" s="36" t="n"/>
      <c r="X102" s="7" t="n"/>
      <c r="Y102" s="36" t="n"/>
      <c r="Z102" s="18">
        <f>IF(W102="","",IF(Y102&lt;&gt;"",Y102-W102,TODAY()-W102))</f>
        <v/>
      </c>
      <c r="AA102" s="7" t="n"/>
    </row>
    <row r="103" ht="25" customHeight="1">
      <c r="A103" s="4" t="n"/>
      <c r="B103" s="36" t="n"/>
      <c r="C103" s="6">
        <f>IF(B103="","",IFERROR(VLOOKUP(WEEKDAY(B103,2),'Instructions'!$H$5:$I$11,2,FALSE),""))</f>
        <v/>
      </c>
      <c r="D103" s="7" t="n"/>
      <c r="E103" s="7" t="n"/>
      <c r="F103" s="7" t="n"/>
      <c r="G103" s="7" t="n"/>
      <c r="H103" s="7" t="n"/>
      <c r="I103" s="37" t="n"/>
      <c r="J103" s="37" t="n"/>
      <c r="K103" s="9" t="n"/>
      <c r="L103" s="10">
        <f>IF(OR(I103="",J103=""),"",MAX(0,(J103-I103)*24-IF(K103="",0,K103)))</f>
        <v/>
      </c>
      <c r="M103" s="38" t="n"/>
      <c r="N103" s="39">
        <f>IF(OR(L103="",M103=""),"",L103*M103)</f>
        <v/>
      </c>
      <c r="O103" s="38" t="n"/>
      <c r="P103" s="38" t="n"/>
      <c r="Q103" s="39">
        <f>IF(COUNTA(N103:P103)=0,"",SUM(N103:P103))</f>
        <v/>
      </c>
      <c r="R103" s="4" t="n"/>
      <c r="S103" s="40" t="n"/>
      <c r="T103" s="39">
        <f>IF(Q103="","",IF(R103="Yes",Q103*S103,0))</f>
        <v/>
      </c>
      <c r="U103" s="7" t="n"/>
      <c r="V103" s="36" t="n"/>
      <c r="W103" s="36" t="n"/>
      <c r="X103" s="7" t="n"/>
      <c r="Y103" s="36" t="n"/>
      <c r="Z103" s="14">
        <f>IF(W103="","",IF(Y103&lt;&gt;"",Y103-W103,TODAY()-W103))</f>
        <v/>
      </c>
      <c r="AA103" s="7" t="n"/>
    </row>
    <row r="104" ht="25" customHeight="1">
      <c r="A104" s="4" t="n"/>
      <c r="B104" s="36" t="n"/>
      <c r="C104" s="15">
        <f>IF(B104="","",IFERROR(VLOOKUP(WEEKDAY(B104,2),'Instructions'!$H$5:$I$11,2,FALSE),""))</f>
        <v/>
      </c>
      <c r="D104" s="7" t="n"/>
      <c r="E104" s="7" t="n"/>
      <c r="F104" s="7" t="n"/>
      <c r="G104" s="7" t="n"/>
      <c r="H104" s="7" t="n"/>
      <c r="I104" s="37" t="n"/>
      <c r="J104" s="37" t="n"/>
      <c r="K104" s="9" t="n"/>
      <c r="L104" s="16">
        <f>IF(OR(I104="",J104=""),"",MAX(0,(J104-I104)*24-IF(K104="",0,K104)))</f>
        <v/>
      </c>
      <c r="M104" s="38" t="n"/>
      <c r="N104" s="41">
        <f>IF(OR(L104="",M104=""),"",L104*M104)</f>
        <v/>
      </c>
      <c r="O104" s="38" t="n"/>
      <c r="P104" s="38" t="n"/>
      <c r="Q104" s="41">
        <f>IF(COUNTA(N104:P104)=0,"",SUM(N104:P104))</f>
        <v/>
      </c>
      <c r="R104" s="4" t="n"/>
      <c r="S104" s="40" t="n"/>
      <c r="T104" s="41">
        <f>IF(Q104="","",IF(R104="Yes",Q104*S104,0))</f>
        <v/>
      </c>
      <c r="U104" s="7" t="n"/>
      <c r="V104" s="36" t="n"/>
      <c r="W104" s="36" t="n"/>
      <c r="X104" s="7" t="n"/>
      <c r="Y104" s="36" t="n"/>
      <c r="Z104" s="18">
        <f>IF(W104="","",IF(Y104&lt;&gt;"",Y104-W104,TODAY()-W104))</f>
        <v/>
      </c>
      <c r="AA104" s="7" t="n"/>
    </row>
  </sheetData>
  <autoFilter ref="A4:AA104"/>
  <mergeCells count="1">
    <mergeCell ref="A1:AA1"/>
  </mergeCells>
  <conditionalFormatting sqref="A5:AA104">
    <cfRule type="expression" priority="1" dxfId="0" stopIfTrue="0">
      <formula>AND($W5&lt;TODAY(),$Y5="",$W5&lt;&gt;"")</formula>
    </cfRule>
  </conditionalFormatting>
  <conditionalFormatting sqref="Q5:Q104">
    <cfRule type="expression" priority="2" dxfId="1" stopIfTrue="0">
      <formula>$X5="Paid"</formula>
    </cfRule>
  </conditionalFormatting>
  <dataValidations count="4">
    <dataValidation sqref="H5:H104" showErrorMessage="1" showInputMessage="1" allowBlank="1" type="list">
      <formula1>"Weekday,Saturday,Sunday/Bank Holiday"</formula1>
    </dataValidation>
    <dataValidation sqref="R5:R104" showErrorMessage="1" showInputMessage="1" allowBlank="1" type="list">
      <formula1>"Yes,No"</formula1>
    </dataValidation>
    <dataValidation sqref="S5:S104" showErrorMessage="1" showInputMessage="1" allowBlank="1" type="list">
      <formula1>"0%,9%,13.5%,23%"</formula1>
    </dataValidation>
    <dataValidation sqref="X5:X104" showErrorMessage="1" showInputMessage="1" allowBlank="1" type="list">
      <formula1>"Draft,Invoiced,Paid,Overdue"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2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1" customWidth="1" min="1" max="1"/>
    <col width="5" customWidth="1" min="2" max="2"/>
    <col width="21" customWidth="1" min="3" max="3"/>
    <col width="5" customWidth="1" min="4" max="4"/>
    <col width="21" customWidth="1" min="5" max="5"/>
    <col width="5" customWidth="1" min="6" max="6"/>
    <col width="21" customWidth="1" min="7" max="7"/>
    <col hidden="1" width="13" customWidth="1" min="8" max="8"/>
    <col width="22" customWidth="1" min="9" max="9"/>
    <col width="17" customWidth="1" min="10" max="10"/>
    <col width="16" customWidth="1" min="11" max="11"/>
  </cols>
  <sheetData>
    <row r="1" ht="28" customHeight="1">
      <c r="A1" s="1" t="inlineStr">
        <is>
          <t>Summary Dashboard — Pharmacy Locum Income</t>
        </is>
      </c>
    </row>
    <row r="2"/>
    <row r="3">
      <c r="A3" s="19" t="inlineStr">
        <is>
          <t>Total shifts</t>
        </is>
      </c>
      <c r="C3" s="19" t="inlineStr">
        <is>
          <t>Total hours</t>
        </is>
      </c>
      <c r="E3" s="19" t="inlineStr">
        <is>
          <t>Average shift length</t>
        </is>
      </c>
      <c r="G3" s="19" t="inlineStr">
        <is>
          <t>Gross fees</t>
        </is>
      </c>
    </row>
    <row r="4">
      <c r="A4" s="20">
        <f>COUNTIF('Locum Hours'!$A$5:$A$104,"&lt;&gt;")</f>
        <v/>
      </c>
      <c r="C4" s="21">
        <f>SUM('Locum Hours'!$L$5:$L$104)</f>
        <v/>
      </c>
      <c r="E4" s="21">
        <f>IFERROR(AVERAGE('Locum Hours'!$L$5:$L$104),0)</f>
        <v/>
      </c>
      <c r="G4" s="42">
        <f>SUM('Locum Hours'!$N$5:$N$104)</f>
        <v/>
      </c>
    </row>
    <row r="5"/>
    <row r="6">
      <c r="A6" s="19" t="inlineStr">
        <is>
          <t>Total expenses</t>
        </is>
      </c>
      <c r="C6" s="19" t="inlineStr">
        <is>
          <t>Total invoiced</t>
        </is>
      </c>
      <c r="E6" s="19" t="inlineStr">
        <is>
          <t>Paid percentage</t>
        </is>
      </c>
      <c r="G6" s="19" t="inlineStr">
        <is>
          <t>Outstanding amount</t>
        </is>
      </c>
    </row>
    <row r="7">
      <c r="A7" s="42">
        <f>SUM('Locum Hours'!$O$5:$O$104)+SUM('Locum Hours'!$P$5:$P$104)</f>
        <v/>
      </c>
      <c r="C7" s="42">
        <f>SUM('Locum Hours'!$Q$5:$Q$104)</f>
        <v/>
      </c>
      <c r="E7" s="43">
        <f>IFERROR(COUNTIF('Locum Hours'!$X$5:$X$104,"Paid")/COUNTIF('Locum Hours'!$A$5:$A$104,"&lt;&gt;"),0)</f>
        <v/>
      </c>
      <c r="G7" s="42">
        <f>SUMIF('Locum Hours'!$X$5:$X$104,"&lt;&gt;Paid",'Locum Hours'!$Q$5:$Q$104)</f>
        <v/>
      </c>
    </row>
    <row r="8"/>
    <row r="9"/>
    <row r="10">
      <c r="A10" s="24" t="inlineStr">
        <is>
          <t>Month</t>
        </is>
      </c>
      <c r="B10" s="24" t="inlineStr">
        <is>
          <t>Total Hours</t>
        </is>
      </c>
      <c r="C10" s="24" t="inlineStr">
        <is>
          <t>Gross Fees</t>
        </is>
      </c>
      <c r="D10" s="24" t="inlineStr">
        <is>
          <t>Expenses</t>
        </is>
      </c>
      <c r="E10" s="24" t="inlineStr">
        <is>
          <t>VAT</t>
        </is>
      </c>
      <c r="F10" s="24" t="inlineStr">
        <is>
          <t>Total Invoiced</t>
        </is>
      </c>
      <c r="G10" s="24" t="inlineStr">
        <is>
          <t>Paid Shifts</t>
        </is>
      </c>
      <c r="I10" s="24" t="inlineStr">
        <is>
          <t>Payment Status</t>
        </is>
      </c>
      <c r="J10" s="24" t="inlineStr">
        <is>
          <t>Shift Count</t>
        </is>
      </c>
    </row>
    <row r="11">
      <c r="A11" s="25" t="inlineStr">
        <is>
          <t>January 2026</t>
        </is>
      </c>
      <c r="B11" s="10">
        <f>SUMIFS('Locum Hours'!$L$5:$L$104,'Locum Hours'!$B$5:$B$104,"&gt;="&amp;$H11,'Locum Hours'!$B$5:$B$104,"&lt;="&amp;$I11)</f>
        <v/>
      </c>
      <c r="C11" s="39">
        <f>SUMIFS('Locum Hours'!$N$5:$N$104,'Locum Hours'!$B$5:$B$104,"&gt;="&amp;$H11,'Locum Hours'!$B$5:$B$104,"&lt;="&amp;$I11)</f>
        <v/>
      </c>
      <c r="D11" s="39">
        <f>SUMIFS('Locum Hours'!$O$5:$O$104,'Locum Hours'!$B$5:$B$104,"&gt;="&amp;$H11,'Locum Hours'!$B$5:$B$104,"&lt;="&amp;$I11)+SUMIFS('Locum Hours'!$P$5:$P$104,'Locum Hours'!$B$5:$B$104,"&gt;="&amp;$H11,'Locum Hours'!$B$5:$B$104,"&lt;="&amp;$I11)</f>
        <v/>
      </c>
      <c r="E11" s="39">
        <f>SUMIFS('Locum Hours'!$T$5:$T$104,'Locum Hours'!$B$5:$B$104,"&gt;="&amp;$H11,'Locum Hours'!$B$5:$B$104,"&lt;="&amp;$I11)</f>
        <v/>
      </c>
      <c r="F11" s="39">
        <f>SUMIFS('Locum Hours'!$Q$5:$Q$104,'Locum Hours'!$B$5:$B$104,"&gt;="&amp;$H11,'Locum Hours'!$B$5:$B$104,"&lt;="&amp;$I11)</f>
        <v/>
      </c>
      <c r="G11" s="14">
        <f>COUNTIFS('Locum Hours'!$B$5:$B$104,"&gt;="&amp;$H11,'Locum Hours'!$B$5:$B$104,"&lt;="&amp;$I11,'Locum Hours'!$X$5:$X$104,"Paid")</f>
        <v/>
      </c>
      <c r="H11" s="44" t="n">
        <v>46023</v>
      </c>
      <c r="I11" s="45" t="inlineStr">
        <is>
          <t>Draft</t>
        </is>
      </c>
      <c r="J11" s="28">
        <f>COUNTIF('Locum Hours'!$X$5:$X$104,I11)</f>
        <v/>
      </c>
    </row>
    <row r="12">
      <c r="A12" s="29" t="inlineStr">
        <is>
          <t>February 2026</t>
        </is>
      </c>
      <c r="B12" s="16">
        <f>SUMIFS('Locum Hours'!$L$5:$L$104,'Locum Hours'!$B$5:$B$104,"&gt;="&amp;$H12,'Locum Hours'!$B$5:$B$104,"&lt;="&amp;$I12)</f>
        <v/>
      </c>
      <c r="C12" s="41">
        <f>SUMIFS('Locum Hours'!$N$5:$N$104,'Locum Hours'!$B$5:$B$104,"&gt;="&amp;$H12,'Locum Hours'!$B$5:$B$104,"&lt;="&amp;$I12)</f>
        <v/>
      </c>
      <c r="D12" s="41">
        <f>SUMIFS('Locum Hours'!$O$5:$O$104,'Locum Hours'!$B$5:$B$104,"&gt;="&amp;$H12,'Locum Hours'!$B$5:$B$104,"&lt;="&amp;$I12)+SUMIFS('Locum Hours'!$P$5:$P$104,'Locum Hours'!$B$5:$B$104,"&gt;="&amp;$H12,'Locum Hours'!$B$5:$B$104,"&lt;="&amp;$I12)</f>
        <v/>
      </c>
      <c r="E12" s="41">
        <f>SUMIFS('Locum Hours'!$T$5:$T$104,'Locum Hours'!$B$5:$B$104,"&gt;="&amp;$H12,'Locum Hours'!$B$5:$B$104,"&lt;="&amp;$I12)</f>
        <v/>
      </c>
      <c r="F12" s="41">
        <f>SUMIFS('Locum Hours'!$Q$5:$Q$104,'Locum Hours'!$B$5:$B$104,"&gt;="&amp;$H12,'Locum Hours'!$B$5:$B$104,"&lt;="&amp;$I12)</f>
        <v/>
      </c>
      <c r="G12" s="18">
        <f>COUNTIFS('Locum Hours'!$B$5:$B$104,"&gt;="&amp;$H12,'Locum Hours'!$B$5:$B$104,"&lt;="&amp;$I12,'Locum Hours'!$X$5:$X$104,"Paid")</f>
        <v/>
      </c>
      <c r="H12" s="44" t="n">
        <v>46054</v>
      </c>
      <c r="I12" s="46" t="inlineStr">
        <is>
          <t>Invoiced</t>
        </is>
      </c>
      <c r="J12" s="31">
        <f>COUNTIF('Locum Hours'!$X$5:$X$104,I12)</f>
        <v/>
      </c>
    </row>
    <row r="13">
      <c r="A13" s="25" t="inlineStr">
        <is>
          <t>March 2026</t>
        </is>
      </c>
      <c r="B13" s="10">
        <f>SUMIFS('Locum Hours'!$L$5:$L$104,'Locum Hours'!$B$5:$B$104,"&gt;="&amp;$H13,'Locum Hours'!$B$5:$B$104,"&lt;="&amp;$I13)</f>
        <v/>
      </c>
      <c r="C13" s="39">
        <f>SUMIFS('Locum Hours'!$N$5:$N$104,'Locum Hours'!$B$5:$B$104,"&gt;="&amp;$H13,'Locum Hours'!$B$5:$B$104,"&lt;="&amp;$I13)</f>
        <v/>
      </c>
      <c r="D13" s="39">
        <f>SUMIFS('Locum Hours'!$O$5:$O$104,'Locum Hours'!$B$5:$B$104,"&gt;="&amp;$H13,'Locum Hours'!$B$5:$B$104,"&lt;="&amp;$I13)+SUMIFS('Locum Hours'!$P$5:$P$104,'Locum Hours'!$B$5:$B$104,"&gt;="&amp;$H13,'Locum Hours'!$B$5:$B$104,"&lt;="&amp;$I13)</f>
        <v/>
      </c>
      <c r="E13" s="39">
        <f>SUMIFS('Locum Hours'!$T$5:$T$104,'Locum Hours'!$B$5:$B$104,"&gt;="&amp;$H13,'Locum Hours'!$B$5:$B$104,"&lt;="&amp;$I13)</f>
        <v/>
      </c>
      <c r="F13" s="39">
        <f>SUMIFS('Locum Hours'!$Q$5:$Q$104,'Locum Hours'!$B$5:$B$104,"&gt;="&amp;$H13,'Locum Hours'!$B$5:$B$104,"&lt;="&amp;$I13)</f>
        <v/>
      </c>
      <c r="G13" s="14">
        <f>COUNTIFS('Locum Hours'!$B$5:$B$104,"&gt;="&amp;$H13,'Locum Hours'!$B$5:$B$104,"&lt;="&amp;$I13,'Locum Hours'!$X$5:$X$104,"Paid")</f>
        <v/>
      </c>
      <c r="H13" s="44" t="n">
        <v>46082</v>
      </c>
      <c r="I13" s="45" t="inlineStr">
        <is>
          <t>Paid</t>
        </is>
      </c>
      <c r="J13" s="28">
        <f>COUNTIF('Locum Hours'!$X$5:$X$104,I13)</f>
        <v/>
      </c>
    </row>
    <row r="14">
      <c r="A14" s="29" t="inlineStr">
        <is>
          <t>April 2026</t>
        </is>
      </c>
      <c r="B14" s="16">
        <f>SUMIFS('Locum Hours'!$L$5:$L$104,'Locum Hours'!$B$5:$B$104,"&gt;="&amp;$H14,'Locum Hours'!$B$5:$B$104,"&lt;="&amp;$I14)</f>
        <v/>
      </c>
      <c r="C14" s="41">
        <f>SUMIFS('Locum Hours'!$N$5:$N$104,'Locum Hours'!$B$5:$B$104,"&gt;="&amp;$H14,'Locum Hours'!$B$5:$B$104,"&lt;="&amp;$I14)</f>
        <v/>
      </c>
      <c r="D14" s="41">
        <f>SUMIFS('Locum Hours'!$O$5:$O$104,'Locum Hours'!$B$5:$B$104,"&gt;="&amp;$H14,'Locum Hours'!$B$5:$B$104,"&lt;="&amp;$I14)+SUMIFS('Locum Hours'!$P$5:$P$104,'Locum Hours'!$B$5:$B$104,"&gt;="&amp;$H14,'Locum Hours'!$B$5:$B$104,"&lt;="&amp;$I14)</f>
        <v/>
      </c>
      <c r="E14" s="41">
        <f>SUMIFS('Locum Hours'!$T$5:$T$104,'Locum Hours'!$B$5:$B$104,"&gt;="&amp;$H14,'Locum Hours'!$B$5:$B$104,"&lt;="&amp;$I14)</f>
        <v/>
      </c>
      <c r="F14" s="41">
        <f>SUMIFS('Locum Hours'!$Q$5:$Q$104,'Locum Hours'!$B$5:$B$104,"&gt;="&amp;$H14,'Locum Hours'!$B$5:$B$104,"&lt;="&amp;$I14)</f>
        <v/>
      </c>
      <c r="G14" s="18">
        <f>COUNTIFS('Locum Hours'!$B$5:$B$104,"&gt;="&amp;$H14,'Locum Hours'!$B$5:$B$104,"&lt;="&amp;$I14,'Locum Hours'!$X$5:$X$104,"Paid")</f>
        <v/>
      </c>
      <c r="H14" s="44" t="n">
        <v>46113</v>
      </c>
      <c r="I14" s="46" t="inlineStr">
        <is>
          <t>Overdue</t>
        </is>
      </c>
      <c r="J14" s="31">
        <f>COUNTIF('Locum Hours'!$X$5:$X$104,I14)</f>
        <v/>
      </c>
    </row>
    <row r="15">
      <c r="A15" s="25" t="inlineStr">
        <is>
          <t>May 2026</t>
        </is>
      </c>
      <c r="B15" s="10">
        <f>SUMIFS('Locum Hours'!$L$5:$L$104,'Locum Hours'!$B$5:$B$104,"&gt;="&amp;$H15,'Locum Hours'!$B$5:$B$104,"&lt;="&amp;$I15)</f>
        <v/>
      </c>
      <c r="C15" s="39">
        <f>SUMIFS('Locum Hours'!$N$5:$N$104,'Locum Hours'!$B$5:$B$104,"&gt;="&amp;$H15,'Locum Hours'!$B$5:$B$104,"&lt;="&amp;$I15)</f>
        <v/>
      </c>
      <c r="D15" s="39">
        <f>SUMIFS('Locum Hours'!$O$5:$O$104,'Locum Hours'!$B$5:$B$104,"&gt;="&amp;$H15,'Locum Hours'!$B$5:$B$104,"&lt;="&amp;$I15)+SUMIFS('Locum Hours'!$P$5:$P$104,'Locum Hours'!$B$5:$B$104,"&gt;="&amp;$H15,'Locum Hours'!$B$5:$B$104,"&lt;="&amp;$I15)</f>
        <v/>
      </c>
      <c r="E15" s="39">
        <f>SUMIFS('Locum Hours'!$T$5:$T$104,'Locum Hours'!$B$5:$B$104,"&gt;="&amp;$H15,'Locum Hours'!$B$5:$B$104,"&lt;="&amp;$I15)</f>
        <v/>
      </c>
      <c r="F15" s="39">
        <f>SUMIFS('Locum Hours'!$Q$5:$Q$104,'Locum Hours'!$B$5:$B$104,"&gt;="&amp;$H15,'Locum Hours'!$B$5:$B$104,"&lt;="&amp;$I15)</f>
        <v/>
      </c>
      <c r="G15" s="14">
        <f>COUNTIFS('Locum Hours'!$B$5:$B$104,"&gt;="&amp;$H15,'Locum Hours'!$B$5:$B$104,"&lt;="&amp;$I15,'Locum Hours'!$X$5:$X$104,"Paid")</f>
        <v/>
      </c>
      <c r="H15" s="44" t="n">
        <v>46143</v>
      </c>
      <c r="I15" s="44" t="n">
        <v>46173</v>
      </c>
    </row>
    <row r="16">
      <c r="A16" s="29" t="inlineStr">
        <is>
          <t>June 2026</t>
        </is>
      </c>
      <c r="B16" s="16">
        <f>SUMIFS('Locum Hours'!$L$5:$L$104,'Locum Hours'!$B$5:$B$104,"&gt;="&amp;$H16,'Locum Hours'!$B$5:$B$104,"&lt;="&amp;$I16)</f>
        <v/>
      </c>
      <c r="C16" s="41">
        <f>SUMIFS('Locum Hours'!$N$5:$N$104,'Locum Hours'!$B$5:$B$104,"&gt;="&amp;$H16,'Locum Hours'!$B$5:$B$104,"&lt;="&amp;$I16)</f>
        <v/>
      </c>
      <c r="D16" s="41">
        <f>SUMIFS('Locum Hours'!$O$5:$O$104,'Locum Hours'!$B$5:$B$104,"&gt;="&amp;$H16,'Locum Hours'!$B$5:$B$104,"&lt;="&amp;$I16)+SUMIFS('Locum Hours'!$P$5:$P$104,'Locum Hours'!$B$5:$B$104,"&gt;="&amp;$H16,'Locum Hours'!$B$5:$B$104,"&lt;="&amp;$I16)</f>
        <v/>
      </c>
      <c r="E16" s="41">
        <f>SUMIFS('Locum Hours'!$T$5:$T$104,'Locum Hours'!$B$5:$B$104,"&gt;="&amp;$H16,'Locum Hours'!$B$5:$B$104,"&lt;="&amp;$I16)</f>
        <v/>
      </c>
      <c r="F16" s="41">
        <f>SUMIFS('Locum Hours'!$Q$5:$Q$104,'Locum Hours'!$B$5:$B$104,"&gt;="&amp;$H16,'Locum Hours'!$B$5:$B$104,"&lt;="&amp;$I16)</f>
        <v/>
      </c>
      <c r="G16" s="18">
        <f>COUNTIFS('Locum Hours'!$B$5:$B$104,"&gt;="&amp;$H16,'Locum Hours'!$B$5:$B$104,"&lt;="&amp;$I16,'Locum Hours'!$X$5:$X$104,"Paid")</f>
        <v/>
      </c>
      <c r="H16" s="44" t="n">
        <v>46174</v>
      </c>
      <c r="I16" s="47" t="inlineStr">
        <is>
          <t>VAT Reference Check</t>
        </is>
      </c>
      <c r="J16" s="24" t="inlineStr">
        <is>
          <t>Rate</t>
        </is>
      </c>
    </row>
    <row r="17">
      <c r="A17" s="25" t="inlineStr">
        <is>
          <t>July 2026</t>
        </is>
      </c>
      <c r="B17" s="10">
        <f>SUMIFS('Locum Hours'!$L$5:$L$104,'Locum Hours'!$B$5:$B$104,"&gt;="&amp;$H17,'Locum Hours'!$B$5:$B$104,"&lt;="&amp;$I17)</f>
        <v/>
      </c>
      <c r="C17" s="39">
        <f>SUMIFS('Locum Hours'!$N$5:$N$104,'Locum Hours'!$B$5:$B$104,"&gt;="&amp;$H17,'Locum Hours'!$B$5:$B$104,"&lt;="&amp;$I17)</f>
        <v/>
      </c>
      <c r="D17" s="39">
        <f>SUMIFS('Locum Hours'!$O$5:$O$104,'Locum Hours'!$B$5:$B$104,"&gt;="&amp;$H17,'Locum Hours'!$B$5:$B$104,"&lt;="&amp;$I17)+SUMIFS('Locum Hours'!$P$5:$P$104,'Locum Hours'!$B$5:$B$104,"&gt;="&amp;$H17,'Locum Hours'!$B$5:$B$104,"&lt;="&amp;$I17)</f>
        <v/>
      </c>
      <c r="E17" s="39">
        <f>SUMIFS('Locum Hours'!$T$5:$T$104,'Locum Hours'!$B$5:$B$104,"&gt;="&amp;$H17,'Locum Hours'!$B$5:$B$104,"&lt;="&amp;$I17)</f>
        <v/>
      </c>
      <c r="F17" s="39">
        <f>SUMIFS('Locum Hours'!$Q$5:$Q$104,'Locum Hours'!$B$5:$B$104,"&gt;="&amp;$H17,'Locum Hours'!$B$5:$B$104,"&lt;="&amp;$I17)</f>
        <v/>
      </c>
      <c r="G17" s="14">
        <f>COUNTIFS('Locum Hours'!$B$5:$B$104,"&gt;="&amp;$H17,'Locum Hours'!$B$5:$B$104,"&lt;="&amp;$I17,'Locum Hours'!$X$5:$X$104,"Paid")</f>
        <v/>
      </c>
      <c r="H17" s="44" t="n">
        <v>46204</v>
      </c>
      <c r="I17" s="45" t="inlineStr">
        <is>
          <t>Standard 23%</t>
        </is>
      </c>
      <c r="J17" s="48">
        <f>IFERROR(VLOOKUP(I17,'Instructions'!$E$5:$F$8,2,FALSE),0)</f>
        <v/>
      </c>
    </row>
    <row r="18">
      <c r="A18" s="29" t="inlineStr">
        <is>
          <t>August 2026</t>
        </is>
      </c>
      <c r="B18" s="16">
        <f>SUMIFS('Locum Hours'!$L$5:$L$104,'Locum Hours'!$B$5:$B$104,"&gt;="&amp;$H18,'Locum Hours'!$B$5:$B$104,"&lt;="&amp;$I18)</f>
        <v/>
      </c>
      <c r="C18" s="41">
        <f>SUMIFS('Locum Hours'!$N$5:$N$104,'Locum Hours'!$B$5:$B$104,"&gt;="&amp;$H18,'Locum Hours'!$B$5:$B$104,"&lt;="&amp;$I18)</f>
        <v/>
      </c>
      <c r="D18" s="41">
        <f>SUMIFS('Locum Hours'!$O$5:$O$104,'Locum Hours'!$B$5:$B$104,"&gt;="&amp;$H18,'Locum Hours'!$B$5:$B$104,"&lt;="&amp;$I18)+SUMIFS('Locum Hours'!$P$5:$P$104,'Locum Hours'!$B$5:$B$104,"&gt;="&amp;$H18,'Locum Hours'!$B$5:$B$104,"&lt;="&amp;$I18)</f>
        <v/>
      </c>
      <c r="E18" s="41">
        <f>SUMIFS('Locum Hours'!$T$5:$T$104,'Locum Hours'!$B$5:$B$104,"&gt;="&amp;$H18,'Locum Hours'!$B$5:$B$104,"&lt;="&amp;$I18)</f>
        <v/>
      </c>
      <c r="F18" s="41">
        <f>SUMIFS('Locum Hours'!$Q$5:$Q$104,'Locum Hours'!$B$5:$B$104,"&gt;="&amp;$H18,'Locum Hours'!$B$5:$B$104,"&lt;="&amp;$I18)</f>
        <v/>
      </c>
      <c r="G18" s="18">
        <f>COUNTIFS('Locum Hours'!$B$5:$B$104,"&gt;="&amp;$H18,'Locum Hours'!$B$5:$B$104,"&lt;="&amp;$I18,'Locum Hours'!$X$5:$X$104,"Paid")</f>
        <v/>
      </c>
      <c r="H18" s="44" t="n">
        <v>46235</v>
      </c>
      <c r="I18" s="44" t="n">
        <v>46265</v>
      </c>
    </row>
    <row r="19">
      <c r="A19" s="25" t="inlineStr">
        <is>
          <t>September 2026</t>
        </is>
      </c>
      <c r="B19" s="10">
        <f>SUMIFS('Locum Hours'!$L$5:$L$104,'Locum Hours'!$B$5:$B$104,"&gt;="&amp;$H19,'Locum Hours'!$B$5:$B$104,"&lt;="&amp;$I19)</f>
        <v/>
      </c>
      <c r="C19" s="39">
        <f>SUMIFS('Locum Hours'!$N$5:$N$104,'Locum Hours'!$B$5:$B$104,"&gt;="&amp;$H19,'Locum Hours'!$B$5:$B$104,"&lt;="&amp;$I19)</f>
        <v/>
      </c>
      <c r="D19" s="39">
        <f>SUMIFS('Locum Hours'!$O$5:$O$104,'Locum Hours'!$B$5:$B$104,"&gt;="&amp;$H19,'Locum Hours'!$B$5:$B$104,"&lt;="&amp;$I19)+SUMIFS('Locum Hours'!$P$5:$P$104,'Locum Hours'!$B$5:$B$104,"&gt;="&amp;$H19,'Locum Hours'!$B$5:$B$104,"&lt;="&amp;$I19)</f>
        <v/>
      </c>
      <c r="E19" s="39">
        <f>SUMIFS('Locum Hours'!$T$5:$T$104,'Locum Hours'!$B$5:$B$104,"&gt;="&amp;$H19,'Locum Hours'!$B$5:$B$104,"&lt;="&amp;$I19)</f>
        <v/>
      </c>
      <c r="F19" s="39">
        <f>SUMIFS('Locum Hours'!$Q$5:$Q$104,'Locum Hours'!$B$5:$B$104,"&gt;="&amp;$H19,'Locum Hours'!$B$5:$B$104,"&lt;="&amp;$I19)</f>
        <v/>
      </c>
      <c r="G19" s="14">
        <f>COUNTIFS('Locum Hours'!$B$5:$B$104,"&gt;="&amp;$H19,'Locum Hours'!$B$5:$B$104,"&lt;="&amp;$I19,'Locum Hours'!$X$5:$X$104,"Paid")</f>
        <v/>
      </c>
      <c r="H19" s="44" t="n">
        <v>46266</v>
      </c>
      <c r="I19" s="44" t="n">
        <v>46295</v>
      </c>
    </row>
    <row r="20">
      <c r="A20" s="29" t="inlineStr">
        <is>
          <t>October 2026</t>
        </is>
      </c>
      <c r="B20" s="16">
        <f>SUMIFS('Locum Hours'!$L$5:$L$104,'Locum Hours'!$B$5:$B$104,"&gt;="&amp;$H20,'Locum Hours'!$B$5:$B$104,"&lt;="&amp;$I20)</f>
        <v/>
      </c>
      <c r="C20" s="41">
        <f>SUMIFS('Locum Hours'!$N$5:$N$104,'Locum Hours'!$B$5:$B$104,"&gt;="&amp;$H20,'Locum Hours'!$B$5:$B$104,"&lt;="&amp;$I20)</f>
        <v/>
      </c>
      <c r="D20" s="41">
        <f>SUMIFS('Locum Hours'!$O$5:$O$104,'Locum Hours'!$B$5:$B$104,"&gt;="&amp;$H20,'Locum Hours'!$B$5:$B$104,"&lt;="&amp;$I20)+SUMIFS('Locum Hours'!$P$5:$P$104,'Locum Hours'!$B$5:$B$104,"&gt;="&amp;$H20,'Locum Hours'!$B$5:$B$104,"&lt;="&amp;$I20)</f>
        <v/>
      </c>
      <c r="E20" s="41">
        <f>SUMIFS('Locum Hours'!$T$5:$T$104,'Locum Hours'!$B$5:$B$104,"&gt;="&amp;$H20,'Locum Hours'!$B$5:$B$104,"&lt;="&amp;$I20)</f>
        <v/>
      </c>
      <c r="F20" s="41">
        <f>SUMIFS('Locum Hours'!$Q$5:$Q$104,'Locum Hours'!$B$5:$B$104,"&gt;="&amp;$H20,'Locum Hours'!$B$5:$B$104,"&lt;="&amp;$I20)</f>
        <v/>
      </c>
      <c r="G20" s="18">
        <f>COUNTIFS('Locum Hours'!$B$5:$B$104,"&gt;="&amp;$H20,'Locum Hours'!$B$5:$B$104,"&lt;="&amp;$I20,'Locum Hours'!$X$5:$X$104,"Paid")</f>
        <v/>
      </c>
      <c r="H20" s="44" t="n">
        <v>46296</v>
      </c>
      <c r="I20" s="44" t="n">
        <v>46326</v>
      </c>
    </row>
    <row r="21">
      <c r="A21" s="25" t="inlineStr">
        <is>
          <t>November 2026</t>
        </is>
      </c>
      <c r="B21" s="10">
        <f>SUMIFS('Locum Hours'!$L$5:$L$104,'Locum Hours'!$B$5:$B$104,"&gt;="&amp;$H21,'Locum Hours'!$B$5:$B$104,"&lt;="&amp;$I21)</f>
        <v/>
      </c>
      <c r="C21" s="39">
        <f>SUMIFS('Locum Hours'!$N$5:$N$104,'Locum Hours'!$B$5:$B$104,"&gt;="&amp;$H21,'Locum Hours'!$B$5:$B$104,"&lt;="&amp;$I21)</f>
        <v/>
      </c>
      <c r="D21" s="39">
        <f>SUMIFS('Locum Hours'!$O$5:$O$104,'Locum Hours'!$B$5:$B$104,"&gt;="&amp;$H21,'Locum Hours'!$B$5:$B$104,"&lt;="&amp;$I21)+SUMIFS('Locum Hours'!$P$5:$P$104,'Locum Hours'!$B$5:$B$104,"&gt;="&amp;$H21,'Locum Hours'!$B$5:$B$104,"&lt;="&amp;$I21)</f>
        <v/>
      </c>
      <c r="E21" s="39">
        <f>SUMIFS('Locum Hours'!$T$5:$T$104,'Locum Hours'!$B$5:$B$104,"&gt;="&amp;$H21,'Locum Hours'!$B$5:$B$104,"&lt;="&amp;$I21)</f>
        <v/>
      </c>
      <c r="F21" s="39">
        <f>SUMIFS('Locum Hours'!$Q$5:$Q$104,'Locum Hours'!$B$5:$B$104,"&gt;="&amp;$H21,'Locum Hours'!$B$5:$B$104,"&lt;="&amp;$I21)</f>
        <v/>
      </c>
      <c r="G21" s="14">
        <f>COUNTIFS('Locum Hours'!$B$5:$B$104,"&gt;="&amp;$H21,'Locum Hours'!$B$5:$B$104,"&lt;="&amp;$I21,'Locum Hours'!$X$5:$X$104,"Paid")</f>
        <v/>
      </c>
      <c r="H21" s="44" t="n">
        <v>46327</v>
      </c>
      <c r="I21" s="44" t="n">
        <v>46356</v>
      </c>
    </row>
    <row r="22">
      <c r="A22" s="29" t="inlineStr">
        <is>
          <t>December 2026</t>
        </is>
      </c>
      <c r="B22" s="16">
        <f>SUMIFS('Locum Hours'!$L$5:$L$104,'Locum Hours'!$B$5:$B$104,"&gt;="&amp;$H22,'Locum Hours'!$B$5:$B$104,"&lt;="&amp;$I22)</f>
        <v/>
      </c>
      <c r="C22" s="41">
        <f>SUMIFS('Locum Hours'!$N$5:$N$104,'Locum Hours'!$B$5:$B$104,"&gt;="&amp;$H22,'Locum Hours'!$B$5:$B$104,"&lt;="&amp;$I22)</f>
        <v/>
      </c>
      <c r="D22" s="41">
        <f>SUMIFS('Locum Hours'!$O$5:$O$104,'Locum Hours'!$B$5:$B$104,"&gt;="&amp;$H22,'Locum Hours'!$B$5:$B$104,"&lt;="&amp;$I22)+SUMIFS('Locum Hours'!$P$5:$P$104,'Locum Hours'!$B$5:$B$104,"&gt;="&amp;$H22,'Locum Hours'!$B$5:$B$104,"&lt;="&amp;$I22)</f>
        <v/>
      </c>
      <c r="E22" s="41">
        <f>SUMIFS('Locum Hours'!$T$5:$T$104,'Locum Hours'!$B$5:$B$104,"&gt;="&amp;$H22,'Locum Hours'!$B$5:$B$104,"&lt;="&amp;$I22)</f>
        <v/>
      </c>
      <c r="F22" s="41">
        <f>SUMIFS('Locum Hours'!$Q$5:$Q$104,'Locum Hours'!$B$5:$B$104,"&gt;="&amp;$H22,'Locum Hours'!$B$5:$B$104,"&lt;="&amp;$I22)</f>
        <v/>
      </c>
      <c r="G22" s="18">
        <f>COUNTIFS('Locum Hours'!$B$5:$B$104,"&gt;="&amp;$H22,'Locum Hours'!$B$5:$B$104,"&lt;="&amp;$I22,'Locum Hours'!$X$5:$X$104,"Paid")</f>
        <v/>
      </c>
      <c r="H22" s="44" t="n">
        <v>46357</v>
      </c>
      <c r="I22" s="44" t="n">
        <v>46387</v>
      </c>
    </row>
  </sheetData>
  <mergeCells count="1">
    <mergeCell ref="A1:K1"/>
  </mergeCells>
  <conditionalFormatting sqref="J11:J14">
    <cfRule type="expression" priority="1" dxfId="0" stopIfTrue="0">
      <formula>$I11="Overdue"</formula>
    </cfRule>
    <cfRule type="expression" priority="2" dxfId="1" stopIfTrue="0">
      <formula>$I11="Paid"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1"/>
  <sheetViews>
    <sheetView showGridLines="0" workbookViewId="0">
      <selection activeCell="A1" sqref="A1"/>
    </sheetView>
  </sheetViews>
  <sheetFormatPr baseColWidth="8" defaultRowHeight="15"/>
  <cols>
    <col width="94" customWidth="1" min="1" max="1"/>
    <col width="4" customWidth="1" min="2" max="2"/>
    <col width="4" customWidth="1" min="3" max="3"/>
    <col width="4" customWidth="1" min="4" max="4"/>
    <col width="22" customWidth="1" min="5" max="5"/>
    <col width="14" customWidth="1" min="6" max="6"/>
    <col width="4" customWidth="1" min="7" max="7"/>
    <col width="14" customWidth="1" min="8" max="8"/>
    <col width="16" customWidth="1" min="9" max="9"/>
  </cols>
  <sheetData>
    <row r="1" ht="28" customHeight="1">
      <c r="A1" s="1" t="inlineStr">
        <is>
          <t>Instructions and Reference Information</t>
        </is>
      </c>
    </row>
    <row r="2"/>
    <row r="3" ht="22" customHeight="1">
      <c r="A3" s="34" t="inlineStr">
        <is>
          <t>Using this workbook</t>
        </is>
      </c>
    </row>
    <row r="4" ht="30" customHeight="1">
      <c r="A4" s="29" t="inlineStr">
        <is>
          <t>• Enter one row in Locum Hours for each completed locum shift.</t>
        </is>
      </c>
      <c r="E4" s="24" t="inlineStr">
        <is>
          <t>VAT Category</t>
        </is>
      </c>
      <c r="F4" s="24" t="inlineStr">
        <is>
          <t>Rate</t>
        </is>
      </c>
      <c r="H4" s="24" t="inlineStr">
        <is>
          <t>Day Number</t>
        </is>
      </c>
      <c r="I4" s="24" t="inlineStr">
        <is>
          <t>Day</t>
        </is>
      </c>
    </row>
    <row r="5" ht="30" customHeight="1">
      <c r="A5" s="29" t="inlineStr">
        <is>
          <t>• Record actual start and end times, together with any unpaid break hours.</t>
        </is>
      </c>
      <c r="E5" s="6" t="inlineStr">
        <is>
          <t>Standard 23%</t>
        </is>
      </c>
      <c r="F5" s="48" t="n">
        <v>0.23</v>
      </c>
      <c r="H5" s="28" t="n">
        <v>1</v>
      </c>
      <c r="I5" s="28" t="inlineStr">
        <is>
          <t>Monday</t>
        </is>
      </c>
    </row>
    <row r="6" ht="30" customHeight="1">
      <c r="A6" s="29" t="inlineStr">
        <is>
          <t>• Confirm whether VAT applies based on your own Revenue and VAT registration position.</t>
        </is>
      </c>
      <c r="E6" s="15" t="inlineStr">
        <is>
          <t>Reduced 13.5%</t>
        </is>
      </c>
      <c r="F6" s="49" t="n">
        <v>0.135</v>
      </c>
      <c r="H6" s="31" t="n">
        <v>2</v>
      </c>
      <c r="I6" s="31" t="inlineStr">
        <is>
          <t>Tuesday</t>
        </is>
      </c>
    </row>
    <row r="7" ht="30" customHeight="1">
      <c r="A7" s="29" t="inlineStr">
        <is>
          <t>• Select the appropriate VAT rate from the approved dropdown and keep supporting records.</t>
        </is>
      </c>
      <c r="E7" s="6" t="inlineStr">
        <is>
          <t>Second reduced 9%</t>
        </is>
      </c>
      <c r="F7" s="48" t="n">
        <v>0.09</v>
      </c>
      <c r="H7" s="28" t="n">
        <v>3</v>
      </c>
      <c r="I7" s="28" t="inlineStr">
        <is>
          <t>Wednesday</t>
        </is>
      </c>
    </row>
    <row r="8" ht="30" customHeight="1">
      <c r="A8" s="29" t="inlineStr">
        <is>
          <t>• Record invoice numbers, invoice dates, payment due dates and received payment dates promptly.</t>
        </is>
      </c>
      <c r="E8" s="15" t="inlineStr">
        <is>
          <t>Zero rated 0%</t>
        </is>
      </c>
      <c r="F8" s="49" t="n">
        <v>0</v>
      </c>
      <c r="H8" s="31" t="n">
        <v>4</v>
      </c>
      <c r="I8" s="31" t="inlineStr">
        <is>
          <t>Thursday</t>
        </is>
      </c>
    </row>
    <row r="9" ht="30" customHeight="1">
      <c r="A9" s="29" t="inlineStr">
        <is>
          <t>• Retain invoices, expense receipts and ROS or Revenue Commissioners records where relevant.</t>
        </is>
      </c>
      <c r="H9" s="28" t="n">
        <v>5</v>
      </c>
      <c r="I9" s="28" t="inlineStr">
        <is>
          <t>Friday</t>
        </is>
      </c>
    </row>
    <row r="10" ht="30" customHeight="1">
      <c r="A10" s="29" t="inlineStr">
        <is>
          <t>• This workbook is not a substitute for professional tax advice. Obtain advice appropriate to your circumstances.</t>
        </is>
      </c>
      <c r="H10" s="31" t="n">
        <v>6</v>
      </c>
      <c r="I10" s="31" t="inlineStr">
        <is>
          <t>Saturday</t>
        </is>
      </c>
    </row>
    <row r="11" ht="30" customHeight="1">
      <c r="A11" s="29" t="inlineStr">
        <is>
          <t>• Handle personal and pharmacy contact information in line with GDPR and Data Protection Commission guidance.</t>
        </is>
      </c>
      <c r="H11" s="28" t="n">
        <v>7</v>
      </c>
      <c r="I11" s="28" t="inlineStr">
        <is>
          <t>Sunday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2026-09-11T11:16:30Z</dcterms:created>
  <dcterms:modified xmlns:dcterms="http://purl.org/dc/terms/" xmlns:xsi="http://www.w3.org/2001/XMLSchema-instance" xsi:type="dcterms:W3CDTF">2026-09-11T11:16:30Z</dcterms:modified>
</cp:coreProperties>
</file>