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PT Valuation Tracker" sheetId="1" state="visible" r:id="rId1"/>
    <sheet xmlns:r="http://schemas.openxmlformats.org/officeDocument/2006/relationships" name="LPT Summary"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DD/MM/YYYY"/>
    <numFmt numFmtId="165" formatCode="&quot;€&quot;#,##0.00"/>
  </numFmts>
  <fonts count="6">
    <font>
      <name val="Calibri"/>
      <family val="2"/>
      <color theme="1"/>
      <sz val="11"/>
      <scheme val="minor"/>
    </font>
    <font>
      <name val="Calibri"/>
      <b val="1"/>
      <color rgb="00FFFFFF"/>
      <sz val="14"/>
    </font>
    <font>
      <name val="Calibri"/>
      <b val="1"/>
      <color rgb="00FFFFFF"/>
      <sz val="10"/>
    </font>
    <font>
      <name val="Calibri"/>
      <sz val="10"/>
    </font>
    <font>
      <name val="Calibri"/>
      <b val="1"/>
    </font>
    <font>
      <name val="Calibri"/>
      <b val="1"/>
      <color rgb="00FFFFFF"/>
      <sz val="11"/>
    </font>
  </fonts>
  <fills count="7">
    <fill>
      <patternFill/>
    </fill>
    <fill>
      <patternFill patternType="gray125"/>
    </fill>
    <fill>
      <patternFill patternType="solid">
        <fgColor rgb="001E293B"/>
      </patternFill>
    </fill>
    <fill>
      <patternFill patternType="solid">
        <fgColor rgb="00C8102E"/>
      </patternFill>
    </fill>
    <fill>
      <patternFill patternType="solid">
        <fgColor rgb="00FFFFFF"/>
      </patternFill>
    </fill>
    <fill>
      <patternFill patternType="solid">
        <fgColor rgb="00FFFBEB"/>
      </patternFill>
    </fill>
    <fill>
      <patternFill patternType="solid">
        <fgColor rgb="00F8FAFC"/>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4">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center" vertical="center"/>
    </xf>
    <xf numFmtId="0" fontId="3" fillId="4" borderId="1" applyAlignment="1" pivotButton="0" quotePrefix="0" xfId="0">
      <alignment horizontal="center" vertical="center"/>
    </xf>
    <xf numFmtId="0" fontId="3" fillId="4" borderId="1" applyAlignment="1" pivotButton="0" quotePrefix="0" xfId="0">
      <alignment horizontal="left" vertical="center"/>
    </xf>
    <xf numFmtId="164" fontId="3" fillId="4" borderId="1" applyAlignment="1" pivotButton="0" quotePrefix="0" xfId="0">
      <alignment horizontal="center" vertical="center"/>
    </xf>
    <xf numFmtId="165" fontId="3" fillId="4" borderId="1" applyAlignment="1" pivotButton="0" quotePrefix="0" xfId="0">
      <alignment horizontal="left" vertical="center"/>
    </xf>
    <xf numFmtId="165" fontId="3" fillId="5" borderId="1" applyAlignment="1" pivotButton="0" quotePrefix="0" xfId="0">
      <alignment horizontal="left" vertical="center"/>
    </xf>
    <xf numFmtId="0" fontId="3" fillId="6" borderId="1" applyAlignment="1" pivotButton="0" quotePrefix="0" xfId="0">
      <alignment horizontal="center" vertical="center"/>
    </xf>
    <xf numFmtId="0" fontId="3" fillId="6" borderId="1" applyAlignment="1" pivotButton="0" quotePrefix="0" xfId="0">
      <alignment horizontal="left" vertical="center"/>
    </xf>
    <xf numFmtId="164" fontId="3" fillId="6" borderId="1" applyAlignment="1" pivotButton="0" quotePrefix="0" xfId="0">
      <alignment horizontal="center" vertical="center"/>
    </xf>
    <xf numFmtId="165" fontId="3" fillId="6" borderId="1" applyAlignment="1" pivotButton="0" quotePrefix="0" xfId="0">
      <alignment horizontal="left" vertical="center"/>
    </xf>
    <xf numFmtId="0" fontId="2" fillId="3" borderId="0" applyAlignment="1" pivotButton="0" quotePrefix="0" xfId="0">
      <alignment horizontal="left" vertical="center"/>
    </xf>
    <xf numFmtId="0" fontId="4" fillId="6" borderId="1" applyAlignment="1" pivotButton="0" quotePrefix="0" xfId="0">
      <alignment horizontal="left" vertical="center"/>
    </xf>
    <xf numFmtId="0" fontId="3" fillId="5" borderId="1" applyAlignment="1" pivotButton="0" quotePrefix="0" xfId="0">
      <alignment horizontal="center" vertical="center"/>
    </xf>
    <xf numFmtId="165" fontId="3" fillId="5" borderId="1" applyAlignment="1" pivotButton="0" quotePrefix="0" xfId="0">
      <alignment horizontal="center" vertical="center"/>
    </xf>
    <xf numFmtId="10" fontId="3" fillId="5" borderId="1" applyAlignment="1" pivotButton="0" quotePrefix="0" xfId="0">
      <alignment horizontal="center" vertical="center"/>
    </xf>
    <xf numFmtId="0" fontId="5" fillId="2" borderId="1" applyAlignment="1" pivotButton="0" quotePrefix="0" xfId="0">
      <alignment horizontal="center" vertical="center"/>
    </xf>
    <xf numFmtId="165" fontId="3" fillId="6" borderId="1" applyAlignment="1" pivotButton="0" quotePrefix="0" xfId="0">
      <alignment horizontal="center" vertical="center"/>
    </xf>
    <xf numFmtId="165" fontId="3" fillId="4" borderId="1" applyAlignment="1" pivotButton="0" quotePrefix="0" xfId="0">
      <alignment horizontal="center" vertical="center"/>
    </xf>
    <xf numFmtId="0" fontId="2" fillId="2" borderId="1" applyAlignment="1" pivotButton="0" quotePrefix="0" xfId="0">
      <alignment horizontal="center" vertical="center" wrapText="1"/>
    </xf>
    <xf numFmtId="0" fontId="3" fillId="4" borderId="1" applyAlignment="1" pivotButton="0" quotePrefix="0" xfId="0">
      <alignment horizontal="left" vertical="center" wrapText="1"/>
    </xf>
    <xf numFmtId="0" fontId="2" fillId="3" borderId="1" applyAlignment="1" pivotButton="0" quotePrefix="0" xfId="0">
      <alignment horizontal="center" vertical="center" wrapText="1"/>
    </xf>
    <xf numFmtId="0" fontId="3" fillId="6" borderId="1" applyAlignment="1" pivotButton="0" quotePrefix="0" xfId="0">
      <alignment horizontal="left" vertical="center" wrapText="1"/>
    </xf>
  </cellXfs>
  <cellStyles count="1">
    <cellStyle name="Normal" xfId="0" builtinId="0" hidden="0"/>
  </cellStyles>
  <dxfs count="3">
    <dxf>
      <font>
        <name val="Calibri"/>
        <color rgb="0016A34A"/>
      </font>
      <fill>
        <patternFill patternType="solid">
          <fgColor rgb="00DCFCE7"/>
        </patternFill>
      </fill>
    </dxf>
    <dxf>
      <font>
        <name val="Calibri"/>
        <color rgb="00DC2626"/>
      </font>
      <fill>
        <patternFill patternType="solid">
          <fgColor rgb="00FEE2E2"/>
        </patternFill>
      </fill>
    </dxf>
    <dxf>
      <font>
        <name val="Calibri"/>
        <color rgb="00B45309"/>
      </font>
      <fill>
        <patternFill patternType="solid">
          <fgColor rgb="00FEF9C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Property Status Distribution</a:t>
            </a:r>
          </a:p>
        </rich>
      </tx>
    </title>
    <plotArea>
      <pieChart>
        <varyColors val="1"/>
        <ser>
          <idx val="0"/>
          <order val="0"/>
          <tx>
            <strRef>
              <f>'LPT Summary'!B13</f>
            </strRef>
          </tx>
          <spPr>
            <a:ln xmlns:a="http://schemas.openxmlformats.org/drawingml/2006/main">
              <a:prstDash val="solid"/>
            </a:ln>
          </spPr>
          <dPt>
            <idx val="0"/>
            <spPr>
              <a:solidFill xmlns:a="http://schemas.openxmlformats.org/drawingml/2006/main">
                <a:srgbClr val="16A34A"/>
              </a:solidFill>
              <a:ln xmlns:a="http://schemas.openxmlformats.org/drawingml/2006/main">
                <a:prstDash val="solid"/>
              </a:ln>
            </spPr>
          </dPt>
          <dPt>
            <idx val="1"/>
            <spPr>
              <a:solidFill xmlns:a="http://schemas.openxmlformats.org/drawingml/2006/main">
                <a:srgbClr val="F59E0B"/>
              </a:solidFill>
              <a:ln xmlns:a="http://schemas.openxmlformats.org/drawingml/2006/main">
                <a:prstDash val="solid"/>
              </a:ln>
            </spPr>
          </dPt>
          <dPt>
            <idx val="2"/>
            <spPr>
              <a:solidFill xmlns:a="http://schemas.openxmlformats.org/drawingml/2006/main">
                <a:srgbClr val="DC2626"/>
              </a:solidFill>
              <a:ln xmlns:a="http://schemas.openxmlformats.org/drawingml/2006/main">
                <a:prstDash val="solid"/>
              </a:ln>
            </spPr>
          </dPt>
          <cat>
            <numRef>
              <f>'LPT Summary'!$A$14:$A$16</f>
            </numRef>
          </cat>
          <val>
            <numRef>
              <f>'LPT Summary'!$B$14:$B$16</f>
            </numRef>
          </val>
        </ser>
        <firstSliceAng val="0"/>
      </pieChart>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Annual LPT Due by County</a:t>
            </a:r>
          </a:p>
        </rich>
      </tx>
    </title>
    <plotArea>
      <barChart>
        <barDir val="col"/>
        <grouping val="clustered"/>
        <ser>
          <idx val="0"/>
          <order val="0"/>
          <tx>
            <strRef>
              <f>'LPT Summary'!E19</f>
            </strRef>
          </tx>
          <spPr>
            <a:solidFill xmlns:a="http://schemas.openxmlformats.org/drawingml/2006/main">
              <a:srgbClr val="C8102E"/>
            </a:solidFill>
            <a:ln xmlns:a="http://schemas.openxmlformats.org/drawingml/2006/main">
              <a:prstDash val="solid"/>
            </a:ln>
          </spPr>
          <cat>
            <numRef>
              <f>'LPT Summary'!$D$20:$D$29</f>
            </numRef>
          </cat>
          <val>
            <numRef>
              <f>'LPT Summary'!$E$20:$E$29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County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LPT Due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31</row>
      <rowOff>0</rowOff>
    </from>
    <ext cx="504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31</row>
      <rowOff>0</rowOff>
    </from>
    <ext cx="7200000" cy="43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S12"/>
  <sheetViews>
    <sheetView workbookViewId="0">
      <pane ySplit="2" topLeftCell="A3" activePane="bottomLeft" state="frozen"/>
      <selection pane="bottomLeft" activeCell="A1" sqref="A1"/>
    </sheetView>
  </sheetViews>
  <sheetFormatPr baseColWidth="8" defaultRowHeight="15"/>
  <cols>
    <col width="12" customWidth="1" min="1" max="1"/>
    <col width="22" customWidth="1" min="2" max="2"/>
    <col width="28" customWidth="1" min="3" max="3"/>
    <col width="16" customWidth="1" min="4" max="4"/>
    <col width="12" customWidth="1" min="5" max="5"/>
    <col width="14" customWidth="1" min="6" max="6"/>
    <col width="18" customWidth="1" min="7" max="7"/>
    <col width="18" customWidth="1" min="8" max="8"/>
    <col width="14" customWidth="1" min="9" max="9"/>
    <col width="20" customWidth="1" min="10" max="10"/>
    <col width="24" customWidth="1" min="11" max="11"/>
    <col width="14" customWidth="1" min="12" max="12"/>
    <col width="18" customWidth="1" min="13" max="13"/>
    <col width="18" customWidth="1" min="14" max="14"/>
    <col width="18" customWidth="1" min="15" max="15"/>
    <col width="18" customWidth="1" min="16" max="16"/>
    <col width="22" customWidth="1" min="17" max="17"/>
    <col width="14" customWidth="1" min="18" max="18"/>
    <col width="28" customWidth="1" min="19" max="19"/>
  </cols>
  <sheetData>
    <row r="1" ht="30" customHeight="1">
      <c r="A1" s="1" t="inlineStr">
        <is>
          <t>Local Property Tax (LPT) Valuation Tracker — Ireland 2026</t>
        </is>
      </c>
    </row>
    <row r="2" ht="22" customHeight="1">
      <c r="A2" s="2" t="inlineStr">
        <is>
          <t>Property ID</t>
        </is>
      </c>
      <c r="B2" s="2" t="inlineStr">
        <is>
          <t>Owner Name</t>
        </is>
      </c>
      <c r="C2" s="2" t="inlineStr">
        <is>
          <t>Property Address</t>
        </is>
      </c>
      <c r="D2" s="2" t="inlineStr">
        <is>
          <t>Town/City</t>
        </is>
      </c>
      <c r="E2" s="2" t="inlineStr">
        <is>
          <t>Eircode</t>
        </is>
      </c>
      <c r="F2" s="2" t="inlineStr">
        <is>
          <t>County</t>
        </is>
      </c>
      <c r="G2" s="2" t="inlineStr">
        <is>
          <t>Property Type</t>
        </is>
      </c>
      <c r="H2" s="2" t="inlineStr">
        <is>
          <t>Occupancy Status</t>
        </is>
      </c>
      <c r="I2" s="2" t="inlineStr">
        <is>
          <t>Valuation Date</t>
        </is>
      </c>
      <c r="J2" s="2" t="inlineStr">
        <is>
          <t>Valuation Band (€)</t>
        </is>
      </c>
      <c r="K2" s="2" t="inlineStr">
        <is>
          <t>Market Value Estimate (€)</t>
        </is>
      </c>
      <c r="L2" s="2" t="inlineStr">
        <is>
          <t>LPT Rate Band</t>
        </is>
      </c>
      <c r="M2" s="2" t="inlineStr">
        <is>
          <t>Annual LPT Due (€)</t>
        </is>
      </c>
      <c r="N2" s="2" t="inlineStr">
        <is>
          <t>Payment Frequency</t>
        </is>
      </c>
      <c r="O2" s="2" t="inlineStr">
        <is>
          <t>Next Payment Due</t>
        </is>
      </c>
      <c r="P2" s="2" t="inlineStr">
        <is>
          <t>Paid To Date (€)</t>
        </is>
      </c>
      <c r="Q2" s="2" t="inlineStr">
        <is>
          <t>Balance Outstanding (€)</t>
        </is>
      </c>
      <c r="R2" s="2" t="inlineStr">
        <is>
          <t>Status</t>
        </is>
      </c>
      <c r="S2" s="2" t="inlineStr">
        <is>
          <t>Notes</t>
        </is>
      </c>
    </row>
    <row r="3">
      <c r="A3" s="3" t="inlineStr">
        <is>
          <t>P001</t>
        </is>
      </c>
      <c r="B3" s="4" t="inlineStr">
        <is>
          <t>Seán Murphy</t>
        </is>
      </c>
      <c r="C3" s="4" t="inlineStr">
        <is>
          <t>14 Oak Park</t>
        </is>
      </c>
      <c r="D3" s="4" t="inlineStr">
        <is>
          <t>Dundalk</t>
        </is>
      </c>
      <c r="E3" s="3" t="inlineStr">
        <is>
          <t>A91X3T2</t>
        </is>
      </c>
      <c r="F3" s="4" t="inlineStr">
        <is>
          <t>Louth</t>
        </is>
      </c>
      <c r="G3" s="4" t="inlineStr">
        <is>
          <t>Semi-Detached</t>
        </is>
      </c>
      <c r="H3" s="4" t="inlineStr">
        <is>
          <t>Owner-Occupied</t>
        </is>
      </c>
      <c r="I3" s="5" t="inlineStr">
        <is>
          <t>01/11/2026</t>
        </is>
      </c>
      <c r="J3" s="3" t="inlineStr"/>
      <c r="K3" s="6" t="n">
        <v>245000</v>
      </c>
      <c r="L3" s="3">
        <f>IF(K3&lt;=100000,"A",IF(K3&lt;=150000,"B",IF(K3&lt;=200000,"C",IF(K3&lt;=250000,"D",IF(K3&lt;=300000,"E",IF(K3&lt;=350000,"F",IF(K3&lt;=400000,"G",IF(K3&lt;=450000,"H",IF(K3&lt;=500000,"I","J")))))))))</f>
        <v/>
      </c>
      <c r="M3" s="7">
        <f>IFERROR(VLOOKUP(L3,'LPT Summary'!$A$20:$B$29,2,FALSE),0)</f>
        <v/>
      </c>
      <c r="N3" s="3" t="inlineStr">
        <is>
          <t>Annual</t>
        </is>
      </c>
      <c r="O3" s="5" t="inlineStr">
        <is>
          <t>01/01/2026</t>
        </is>
      </c>
      <c r="P3" s="6" t="n">
        <v>405</v>
      </c>
      <c r="Q3" s="7">
        <f>M3-P3</f>
        <v/>
      </c>
      <c r="R3" s="3">
        <f>IF(Q3&lt;=0,"Outstanding",IF(Q3&gt;=M3,"Paid","Part Paid"))</f>
        <v/>
      </c>
      <c r="S3" s="4" t="inlineStr"/>
    </row>
    <row r="4">
      <c r="A4" s="8" t="inlineStr">
        <is>
          <t>P002</t>
        </is>
      </c>
      <c r="B4" s="9" t="inlineStr">
        <is>
          <t>Aoife Ní Bhraonáin</t>
        </is>
      </c>
      <c r="C4" s="9" t="inlineStr">
        <is>
          <t>22 River View</t>
        </is>
      </c>
      <c r="D4" s="9" t="inlineStr">
        <is>
          <t>Cork City</t>
        </is>
      </c>
      <c r="E4" s="8" t="inlineStr">
        <is>
          <t>T12HK89</t>
        </is>
      </c>
      <c r="F4" s="9" t="inlineStr">
        <is>
          <t>Cork</t>
        </is>
      </c>
      <c r="G4" s="9" t="inlineStr">
        <is>
          <t>Terraced</t>
        </is>
      </c>
      <c r="H4" s="9" t="inlineStr">
        <is>
          <t>Owner-Occupied</t>
        </is>
      </c>
      <c r="I4" s="10" t="inlineStr">
        <is>
          <t>01/11/2026</t>
        </is>
      </c>
      <c r="J4" s="8" t="inlineStr"/>
      <c r="K4" s="11" t="n">
        <v>320000</v>
      </c>
      <c r="L4" s="8">
        <f>IF(K4&lt;=100000,"A",IF(K4&lt;=150000,"B",IF(K4&lt;=200000,"C",IF(K4&lt;=250000,"D",IF(K4&lt;=300000,"E",IF(K4&lt;=350000,"F",IF(K4&lt;=400000,"G",IF(K4&lt;=450000,"H",IF(K4&lt;=500000,"I","J")))))))))</f>
        <v/>
      </c>
      <c r="M4" s="7">
        <f>IFERROR(VLOOKUP(L4,'LPT Summary'!$A$20:$B$29,2,FALSE),0)</f>
        <v/>
      </c>
      <c r="N4" s="8" t="inlineStr">
        <is>
          <t>Quarterly</t>
        </is>
      </c>
      <c r="O4" s="10" t="inlineStr">
        <is>
          <t>01/04/2026</t>
        </is>
      </c>
      <c r="P4" s="11" t="n">
        <v>0</v>
      </c>
      <c r="Q4" s="7">
        <f>M4-P4</f>
        <v/>
      </c>
      <c r="R4" s="8">
        <f>IF(Q4&lt;=0,"Outstanding",IF(Q4&gt;=M4,"Paid","Part Paid"))</f>
        <v/>
      </c>
      <c r="S4" s="9" t="inlineStr"/>
    </row>
    <row r="5">
      <c r="A5" s="3" t="inlineStr">
        <is>
          <t>P003</t>
        </is>
      </c>
      <c r="B5" s="4" t="inlineStr">
        <is>
          <t>Cian O'Connor</t>
        </is>
      </c>
      <c r="C5" s="4" t="inlineStr">
        <is>
          <t>7 Meadow Close</t>
        </is>
      </c>
      <c r="D5" s="4" t="inlineStr">
        <is>
          <t>Galway</t>
        </is>
      </c>
      <c r="E5" s="3" t="inlineStr">
        <is>
          <t>H91P2W4</t>
        </is>
      </c>
      <c r="F5" s="4" t="inlineStr">
        <is>
          <t>Galway</t>
        </is>
      </c>
      <c r="G5" s="4" t="inlineStr">
        <is>
          <t>Detached</t>
        </is>
      </c>
      <c r="H5" s="4" t="inlineStr">
        <is>
          <t>Owner-Occupied</t>
        </is>
      </c>
      <c r="I5" s="5" t="inlineStr">
        <is>
          <t>01/11/2026</t>
        </is>
      </c>
      <c r="J5" s="3" t="inlineStr"/>
      <c r="K5" s="6" t="n">
        <v>420000</v>
      </c>
      <c r="L5" s="3">
        <f>IF(K5&lt;=100000,"A",IF(K5&lt;=150000,"B",IF(K5&lt;=200000,"C",IF(K5&lt;=250000,"D",IF(K5&lt;=300000,"E",IF(K5&lt;=350000,"F",IF(K5&lt;=400000,"G",IF(K5&lt;=450000,"H",IF(K5&lt;=500000,"I","J")))))))))</f>
        <v/>
      </c>
      <c r="M5" s="7">
        <f>IFERROR(VLOOKUP(L5,'LPT Summary'!$A$20:$B$29,2,FALSE),0)</f>
        <v/>
      </c>
      <c r="N5" s="3" t="inlineStr">
        <is>
          <t>Annual</t>
        </is>
      </c>
      <c r="O5" s="5" t="inlineStr">
        <is>
          <t>01/01/2026</t>
        </is>
      </c>
      <c r="P5" s="6" t="n">
        <v>675</v>
      </c>
      <c r="Q5" s="7">
        <f>M5-P5</f>
        <v/>
      </c>
      <c r="R5" s="3">
        <f>IF(Q5&lt;=0,"Outstanding",IF(Q5&gt;=M5,"Paid","Part Paid"))</f>
        <v/>
      </c>
      <c r="S5" s="4" t="inlineStr"/>
    </row>
    <row r="6">
      <c r="A6" s="8" t="inlineStr">
        <is>
          <t>P004</t>
        </is>
      </c>
      <c r="B6" s="9" t="inlineStr">
        <is>
          <t>Niamh Byrne</t>
        </is>
      </c>
      <c r="C6" s="9" t="inlineStr">
        <is>
          <t>5 Harbour Road</t>
        </is>
      </c>
      <c r="D6" s="9" t="inlineStr">
        <is>
          <t>Waterford</t>
        </is>
      </c>
      <c r="E6" s="8" t="inlineStr">
        <is>
          <t>X91YL34</t>
        </is>
      </c>
      <c r="F6" s="9" t="inlineStr">
        <is>
          <t>Waterford</t>
        </is>
      </c>
      <c r="G6" s="9" t="inlineStr">
        <is>
          <t>Semi-Detached</t>
        </is>
      </c>
      <c r="H6" s="9" t="inlineStr">
        <is>
          <t>Owner-Occupied</t>
        </is>
      </c>
      <c r="I6" s="10" t="inlineStr">
        <is>
          <t>01/11/2026</t>
        </is>
      </c>
      <c r="J6" s="8" t="inlineStr"/>
      <c r="K6" s="11" t="n">
        <v>195000</v>
      </c>
      <c r="L6" s="8">
        <f>IF(K6&lt;=100000,"A",IF(K6&lt;=150000,"B",IF(K6&lt;=200000,"C",IF(K6&lt;=250000,"D",IF(K6&lt;=300000,"E",IF(K6&lt;=350000,"F",IF(K6&lt;=400000,"G",IF(K6&lt;=450000,"H",IF(K6&lt;=500000,"I","J")))))))))</f>
        <v/>
      </c>
      <c r="M6" s="7">
        <f>IFERROR(VLOOKUP(L6,'LPT Summary'!$A$20:$B$29,2,FALSE),0)</f>
        <v/>
      </c>
      <c r="N6" s="8" t="inlineStr">
        <is>
          <t>Monthly</t>
        </is>
      </c>
      <c r="O6" s="10" t="inlineStr">
        <is>
          <t>01/06/2026</t>
        </is>
      </c>
      <c r="P6" s="11" t="n">
        <v>150</v>
      </c>
      <c r="Q6" s="7">
        <f>M6-P6</f>
        <v/>
      </c>
      <c r="R6" s="8">
        <f>IF(Q6&lt;=0,"Outstanding",IF(Q6&gt;=M6,"Paid","Part Paid"))</f>
        <v/>
      </c>
      <c r="S6" s="9" t="inlineStr"/>
    </row>
    <row r="7">
      <c r="A7" s="3" t="inlineStr">
        <is>
          <t>P005</t>
        </is>
      </c>
      <c r="B7" s="4" t="inlineStr">
        <is>
          <t>Liam Walsh</t>
        </is>
      </c>
      <c r="C7" s="4" t="inlineStr">
        <is>
          <t>31 Ashfield</t>
        </is>
      </c>
      <c r="D7" s="4" t="inlineStr">
        <is>
          <t>Sligo</t>
        </is>
      </c>
      <c r="E7" s="3" t="inlineStr">
        <is>
          <t>F91KT56</t>
        </is>
      </c>
      <c r="F7" s="4" t="inlineStr">
        <is>
          <t>Sligo</t>
        </is>
      </c>
      <c r="G7" s="4" t="inlineStr">
        <is>
          <t>Terraced</t>
        </is>
      </c>
      <c r="H7" s="4" t="inlineStr">
        <is>
          <t>Rented</t>
        </is>
      </c>
      <c r="I7" s="5" t="inlineStr">
        <is>
          <t>01/11/2026</t>
        </is>
      </c>
      <c r="J7" s="3" t="inlineStr"/>
      <c r="K7" s="6" t="n">
        <v>175000</v>
      </c>
      <c r="L7" s="3">
        <f>IF(K7&lt;=100000,"A",IF(K7&lt;=150000,"B",IF(K7&lt;=200000,"C",IF(K7&lt;=250000,"D",IF(K7&lt;=300000,"E",IF(K7&lt;=350000,"F",IF(K7&lt;=400000,"G",IF(K7&lt;=450000,"H",IF(K7&lt;=500000,"I","J")))))))))</f>
        <v/>
      </c>
      <c r="M7" s="7">
        <f>IFERROR(VLOOKUP(L7,'LPT Summary'!$A$20:$B$29,2,FALSE),0)</f>
        <v/>
      </c>
      <c r="N7" s="3" t="inlineStr">
        <is>
          <t>Annual</t>
        </is>
      </c>
      <c r="O7" s="5" t="inlineStr">
        <is>
          <t>01/01/2026</t>
        </is>
      </c>
      <c r="P7" s="6" t="n">
        <v>0</v>
      </c>
      <c r="Q7" s="7">
        <f>M7-P7</f>
        <v/>
      </c>
      <c r="R7" s="3">
        <f>IF(Q7&lt;=0,"Outstanding",IF(Q7&gt;=M7,"Paid","Part Paid"))</f>
        <v/>
      </c>
      <c r="S7" s="4" t="inlineStr">
        <is>
          <t>Tenanted</t>
        </is>
      </c>
    </row>
    <row r="8">
      <c r="A8" s="8" t="inlineStr">
        <is>
          <t>P006</t>
        </is>
      </c>
      <c r="B8" s="9" t="inlineStr">
        <is>
          <t>Róisín Doyle</t>
        </is>
      </c>
      <c r="C8" s="9" t="inlineStr">
        <is>
          <t>18 Hillcrest</t>
        </is>
      </c>
      <c r="D8" s="9" t="inlineStr">
        <is>
          <t>Kilkenny</t>
        </is>
      </c>
      <c r="E8" s="8" t="inlineStr">
        <is>
          <t>R95AB12</t>
        </is>
      </c>
      <c r="F8" s="9" t="inlineStr">
        <is>
          <t>Kilkenny</t>
        </is>
      </c>
      <c r="G8" s="9" t="inlineStr">
        <is>
          <t>Detached</t>
        </is>
      </c>
      <c r="H8" s="9" t="inlineStr">
        <is>
          <t>Owner-Occupied</t>
        </is>
      </c>
      <c r="I8" s="10" t="inlineStr">
        <is>
          <t>01/11/2026</t>
        </is>
      </c>
      <c r="J8" s="8" t="inlineStr"/>
      <c r="K8" s="11" t="n">
        <v>380000</v>
      </c>
      <c r="L8" s="8">
        <f>IF(K8&lt;=100000,"A",IF(K8&lt;=150000,"B",IF(K8&lt;=200000,"C",IF(K8&lt;=250000,"D",IF(K8&lt;=300000,"E",IF(K8&lt;=350000,"F",IF(K8&lt;=400000,"G",IF(K8&lt;=450000,"H",IF(K8&lt;=500000,"I","J")))))))))</f>
        <v/>
      </c>
      <c r="M8" s="7">
        <f>IFERROR(VLOOKUP(L8,'LPT Summary'!$A$20:$B$29,2,FALSE),0)</f>
        <v/>
      </c>
      <c r="N8" s="8" t="inlineStr">
        <is>
          <t>Quarterly</t>
        </is>
      </c>
      <c r="O8" s="10" t="inlineStr">
        <is>
          <t>01/07/2026</t>
        </is>
      </c>
      <c r="P8" s="11" t="n">
        <v>292.5</v>
      </c>
      <c r="Q8" s="7">
        <f>M8-P8</f>
        <v/>
      </c>
      <c r="R8" s="8">
        <f>IF(Q8&lt;=0,"Outstanding",IF(Q8&gt;=M8,"Paid","Part Paid"))</f>
        <v/>
      </c>
      <c r="S8" s="9" t="inlineStr"/>
    </row>
    <row r="9">
      <c r="A9" s="3" t="inlineStr">
        <is>
          <t>P007</t>
        </is>
      </c>
      <c r="B9" s="4" t="inlineStr">
        <is>
          <t>Conor Hynes</t>
        </is>
      </c>
      <c r="C9" s="4" t="inlineStr">
        <is>
          <t>44 Lakeside</t>
        </is>
      </c>
      <c r="D9" s="4" t="inlineStr">
        <is>
          <t>Limerick</t>
        </is>
      </c>
      <c r="E9" s="3" t="inlineStr">
        <is>
          <t>V94XP78</t>
        </is>
      </c>
      <c r="F9" s="4" t="inlineStr">
        <is>
          <t>Limerick</t>
        </is>
      </c>
      <c r="G9" s="4" t="inlineStr">
        <is>
          <t>Apartment</t>
        </is>
      </c>
      <c r="H9" s="4" t="inlineStr">
        <is>
          <t>Owner-Occupied</t>
        </is>
      </c>
      <c r="I9" s="5" t="inlineStr">
        <is>
          <t>01/11/2026</t>
        </is>
      </c>
      <c r="J9" s="3" t="inlineStr"/>
      <c r="K9" s="6" t="n">
        <v>210000</v>
      </c>
      <c r="L9" s="3">
        <f>IF(K9&lt;=100000,"A",IF(K9&lt;=150000,"B",IF(K9&lt;=200000,"C",IF(K9&lt;=250000,"D",IF(K9&lt;=300000,"E",IF(K9&lt;=350000,"F",IF(K9&lt;=400000,"G",IF(K9&lt;=450000,"H",IF(K9&lt;=500000,"I","J")))))))))</f>
        <v/>
      </c>
      <c r="M9" s="7">
        <f>IFERROR(VLOOKUP(L9,'LPT Summary'!$A$20:$B$29,2,FALSE),0)</f>
        <v/>
      </c>
      <c r="N9" s="3" t="inlineStr">
        <is>
          <t>Annual</t>
        </is>
      </c>
      <c r="O9" s="5" t="inlineStr">
        <is>
          <t>01/01/2026</t>
        </is>
      </c>
      <c r="P9" s="6" t="n">
        <v>315</v>
      </c>
      <c r="Q9" s="7">
        <f>M9-P9</f>
        <v/>
      </c>
      <c r="R9" s="3">
        <f>IF(Q9&lt;=0,"Outstanding",IF(Q9&gt;=M9,"Paid","Part Paid"))</f>
        <v/>
      </c>
      <c r="S9" s="4" t="inlineStr"/>
    </row>
    <row r="10">
      <c r="A10" s="8" t="inlineStr">
        <is>
          <t>P008</t>
        </is>
      </c>
      <c r="B10" s="9" t="inlineStr">
        <is>
          <t>Ciara Kavanagh</t>
        </is>
      </c>
      <c r="C10" s="9" t="inlineStr">
        <is>
          <t>9 Park Lane</t>
        </is>
      </c>
      <c r="D10" s="9" t="inlineStr">
        <is>
          <t>Wexford</t>
        </is>
      </c>
      <c r="E10" s="8" t="inlineStr">
        <is>
          <t>Y35MN23</t>
        </is>
      </c>
      <c r="F10" s="9" t="inlineStr">
        <is>
          <t>Wexford</t>
        </is>
      </c>
      <c r="G10" s="9" t="inlineStr">
        <is>
          <t>Semi-Detached</t>
        </is>
      </c>
      <c r="H10" s="9" t="inlineStr">
        <is>
          <t>Rented</t>
        </is>
      </c>
      <c r="I10" s="10" t="inlineStr">
        <is>
          <t>01/11/2026</t>
        </is>
      </c>
      <c r="J10" s="8" t="inlineStr"/>
      <c r="K10" s="11" t="n">
        <v>285000</v>
      </c>
      <c r="L10" s="8">
        <f>IF(K10&lt;=100000,"A",IF(K10&lt;=150000,"B",IF(K10&lt;=200000,"C",IF(K10&lt;=250000,"D",IF(K10&lt;=300000,"E",IF(K10&lt;=350000,"F",IF(K10&lt;=400000,"G",IF(K10&lt;=450000,"H",IF(K10&lt;=500000,"I","J")))))))))</f>
        <v/>
      </c>
      <c r="M10" s="7">
        <f>IFERROR(VLOOKUP(L10,'LPT Summary'!$A$20:$B$29,2,FALSE),0)</f>
        <v/>
      </c>
      <c r="N10" s="8" t="inlineStr">
        <is>
          <t>Monthly</t>
        </is>
      </c>
      <c r="O10" s="10" t="inlineStr">
        <is>
          <t>01/06/2026</t>
        </is>
      </c>
      <c r="P10" s="11" t="n">
        <v>200</v>
      </c>
      <c r="Q10" s="7">
        <f>M10-P10</f>
        <v/>
      </c>
      <c r="R10" s="8">
        <f>IF(Q10&lt;=0,"Outstanding",IF(Q10&gt;=M10,"Paid","Part Paid"))</f>
        <v/>
      </c>
      <c r="S10" s="9" t="inlineStr">
        <is>
          <t>Rental property</t>
        </is>
      </c>
    </row>
    <row r="11">
      <c r="A11" s="3" t="inlineStr">
        <is>
          <t>P009</t>
        </is>
      </c>
      <c r="B11" s="4" t="inlineStr">
        <is>
          <t>Oisín Kelly</t>
        </is>
      </c>
      <c r="C11" s="4" t="inlineStr">
        <is>
          <t>2 Cedar Court</t>
        </is>
      </c>
      <c r="D11" s="4" t="inlineStr">
        <is>
          <t>Dublin 24</t>
        </is>
      </c>
      <c r="E11" s="3" t="inlineStr">
        <is>
          <t>D24RF45</t>
        </is>
      </c>
      <c r="F11" s="4" t="inlineStr">
        <is>
          <t>Dublin</t>
        </is>
      </c>
      <c r="G11" s="4" t="inlineStr">
        <is>
          <t>Terraced</t>
        </is>
      </c>
      <c r="H11" s="4" t="inlineStr">
        <is>
          <t>Owner-Occupied</t>
        </is>
      </c>
      <c r="I11" s="5" t="inlineStr">
        <is>
          <t>01/11/2026</t>
        </is>
      </c>
      <c r="J11" s="3" t="inlineStr"/>
      <c r="K11" s="6" t="n">
        <v>520000</v>
      </c>
      <c r="L11" s="3">
        <f>IF(K11&lt;=100000,"A",IF(K11&lt;=150000,"B",IF(K11&lt;=200000,"C",IF(K11&lt;=250000,"D",IF(K11&lt;=300000,"E",IF(K11&lt;=350000,"F",IF(K11&lt;=400000,"G",IF(K11&lt;=450000,"H",IF(K11&lt;=500000,"I","J")))))))))</f>
        <v/>
      </c>
      <c r="M11" s="7">
        <f>IFERROR(VLOOKUP(L11,'LPT Summary'!$A$20:$B$29,2,FALSE),0)</f>
        <v/>
      </c>
      <c r="N11" s="3" t="inlineStr">
        <is>
          <t>Annual</t>
        </is>
      </c>
      <c r="O11" s="5" t="inlineStr">
        <is>
          <t>01/01/2026</t>
        </is>
      </c>
      <c r="P11" s="6" t="n">
        <v>1755</v>
      </c>
      <c r="Q11" s="7">
        <f>M11-P11</f>
        <v/>
      </c>
      <c r="R11" s="3">
        <f>IF(Q11&lt;=0,"Outstanding",IF(Q11&gt;=M11,"Paid","Part Paid"))</f>
        <v/>
      </c>
      <c r="S11" s="4" t="inlineStr"/>
    </row>
    <row r="12">
      <c r="A12" s="8" t="inlineStr">
        <is>
          <t>P010</t>
        </is>
      </c>
      <c r="B12" s="9" t="inlineStr">
        <is>
          <t>Saoirse McCarthy</t>
        </is>
      </c>
      <c r="C12" s="9" t="inlineStr">
        <is>
          <t>11 Glenview</t>
        </is>
      </c>
      <c r="D12" s="9" t="inlineStr">
        <is>
          <t>Drogheda</t>
        </is>
      </c>
      <c r="E12" s="8" t="inlineStr">
        <is>
          <t>A92WK67</t>
        </is>
      </c>
      <c r="F12" s="9" t="inlineStr">
        <is>
          <t>Drogheda</t>
        </is>
      </c>
      <c r="G12" s="9" t="inlineStr">
        <is>
          <t>Detached</t>
        </is>
      </c>
      <c r="H12" s="9" t="inlineStr">
        <is>
          <t>Owner-Occupied</t>
        </is>
      </c>
      <c r="I12" s="10" t="inlineStr">
        <is>
          <t>01/11/2026</t>
        </is>
      </c>
      <c r="J12" s="8" t="inlineStr"/>
      <c r="K12" s="11" t="n">
        <v>360000</v>
      </c>
      <c r="L12" s="8">
        <f>IF(K12&lt;=100000,"A",IF(K12&lt;=150000,"B",IF(K12&lt;=200000,"C",IF(K12&lt;=250000,"D",IF(K12&lt;=300000,"E",IF(K12&lt;=350000,"F",IF(K12&lt;=400000,"G",IF(K12&lt;=450000,"H",IF(K12&lt;=500000,"I","J")))))))))</f>
        <v/>
      </c>
      <c r="M12" s="7">
        <f>IFERROR(VLOOKUP(L12,'LPT Summary'!$A$20:$B$29,2,FALSE),0)</f>
        <v/>
      </c>
      <c r="N12" s="8" t="inlineStr">
        <is>
          <t>Quarterly</t>
        </is>
      </c>
      <c r="O12" s="10" t="inlineStr">
        <is>
          <t>01/04/2026</t>
        </is>
      </c>
      <c r="P12" s="11" t="n">
        <v>292.5</v>
      </c>
      <c r="Q12" s="7">
        <f>M12-P12</f>
        <v/>
      </c>
      <c r="R12" s="8">
        <f>IF(Q12&lt;=0,"Outstanding",IF(Q12&gt;=M12,"Paid","Part Paid"))</f>
        <v/>
      </c>
      <c r="S12" s="9" t="inlineStr"/>
    </row>
  </sheetData>
  <mergeCells count="1">
    <mergeCell ref="A1:S1"/>
  </mergeCells>
  <conditionalFormatting sqref="R3:R12">
    <cfRule type="expression" priority="1" dxfId="0" stopIfTrue="1">
      <formula>$R3="Paid"</formula>
    </cfRule>
    <cfRule type="expression" priority="2" dxfId="1" stopIfTrue="1">
      <formula>$R3="Outstanding"</formula>
    </cfRule>
    <cfRule type="expression" priority="3" dxfId="2" stopIfTrue="1">
      <formula>$R3="Part Paid"</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30" customWidth="1" min="1" max="1"/>
    <col width="22" customWidth="1" min="2" max="2"/>
    <col width="22" customWidth="1" min="3" max="3"/>
    <col width="22" customWidth="1" min="4" max="4"/>
    <col width="22" customWidth="1" min="5" max="5"/>
  </cols>
  <sheetData>
    <row r="1" ht="30" customHeight="1">
      <c r="A1" s="1" t="inlineStr">
        <is>
          <t>LPT Summary Dashboard — 2026</t>
        </is>
      </c>
    </row>
    <row r="2"/>
    <row r="3">
      <c r="A3" s="12" t="inlineStr">
        <is>
          <t>KEY METRICS</t>
        </is>
      </c>
    </row>
    <row r="4">
      <c r="A4" s="13" t="inlineStr">
        <is>
          <t>Total Properties Tracked</t>
        </is>
      </c>
      <c r="B4" s="14">
        <f>COUNTA('LPT Valuation Tracker'!A3:A12)</f>
        <v/>
      </c>
    </row>
    <row r="5">
      <c r="A5" s="13" t="inlineStr">
        <is>
          <t>Total Annual LPT Due (€)</t>
        </is>
      </c>
      <c r="B5" s="15">
        <f>SUM('LPT Valuation Tracker'!M3:M12)</f>
        <v/>
      </c>
    </row>
    <row r="6">
      <c r="A6" s="13" t="inlineStr">
        <is>
          <t>Total Paid To Date (€)</t>
        </is>
      </c>
      <c r="B6" s="15">
        <f>SUM('LPT Valuation Tracker'!P3:P12)</f>
        <v/>
      </c>
    </row>
    <row r="7">
      <c r="A7" s="13" t="inlineStr">
        <is>
          <t>Total Balance Outstanding (€)</t>
        </is>
      </c>
      <c r="B7" s="15">
        <f>SUM('LPT Valuation Tracker'!Q3:Q12)</f>
        <v/>
      </c>
    </row>
    <row r="8">
      <c r="A8" s="13" t="inlineStr">
        <is>
          <t>Average Market Value (€)</t>
        </is>
      </c>
      <c r="B8" s="15">
        <f>AVERAGE('LPT Valuation Tracker'!K3:K12)</f>
        <v/>
      </c>
    </row>
    <row r="9">
      <c r="A9" s="13" t="inlineStr">
        <is>
          <t>Highest Valuation (€)</t>
        </is>
      </c>
      <c r="B9" s="15">
        <f>MAX('LPT Valuation Tracker'!K3:K12)</f>
        <v/>
      </c>
    </row>
    <row r="10">
      <c r="A10" s="13" t="inlineStr">
        <is>
          <t>Lowest Valuation (€)</t>
        </is>
      </c>
      <c r="B10" s="15">
        <f>MIN('LPT Valuation Tracker'!K3:K12)</f>
        <v/>
      </c>
    </row>
    <row r="11">
      <c r="A11" s="13" t="inlineStr">
        <is>
          <t>On-Time Payment Rate (%)</t>
        </is>
      </c>
      <c r="B11" s="16">
        <f>IFERROR(COUNTIF('LPT Valuation Tracker'!R3:R12,"Paid")/COUNTA('LPT Valuation Tracker'!R3:R12),0)</f>
        <v/>
      </c>
    </row>
    <row r="12"/>
    <row r="13">
      <c r="A13" s="12" t="inlineStr">
        <is>
          <t>STATUS COUNTS</t>
        </is>
      </c>
    </row>
    <row r="14">
      <c r="A14" s="13" t="inlineStr">
        <is>
          <t>Paid</t>
        </is>
      </c>
      <c r="B14" s="14">
        <f>COUNTIF('LPT Valuation Tracker'!R3:R12,"Paid")</f>
        <v/>
      </c>
    </row>
    <row r="15">
      <c r="A15" s="13" t="inlineStr">
        <is>
          <t>Part Paid</t>
        </is>
      </c>
      <c r="B15" s="14">
        <f>COUNTIF('LPT Valuation Tracker'!R3:R12,"Part Paid")</f>
        <v/>
      </c>
    </row>
    <row r="16">
      <c r="A16" s="13" t="inlineStr">
        <is>
          <t>Outstanding</t>
        </is>
      </c>
      <c r="B16" s="14">
        <f>COUNTIF('LPT Valuation Tracker'!R3:R12,"Outstanding")</f>
        <v/>
      </c>
    </row>
    <row r="17"/>
    <row r="18">
      <c r="A18" s="12" t="inlineStr">
        <is>
          <t>LPT RATE BAND TABLE</t>
        </is>
      </c>
      <c r="D18" s="12" t="inlineStr">
        <is>
          <t>ANNUAL LPT BY COUNTY</t>
        </is>
      </c>
    </row>
    <row r="19">
      <c r="A19" s="17" t="inlineStr">
        <is>
          <t>Band</t>
        </is>
      </c>
      <c r="B19" s="17" t="inlineStr">
        <is>
          <t>Annual LPT Due (€)</t>
        </is>
      </c>
      <c r="C19" s="17" t="inlineStr">
        <is>
          <t>Valuation Range</t>
        </is>
      </c>
      <c r="D19" s="17" t="inlineStr">
        <is>
          <t>County</t>
        </is>
      </c>
      <c r="E19" s="17" t="inlineStr">
        <is>
          <t>Total LPT Due (€)</t>
        </is>
      </c>
    </row>
    <row r="20">
      <c r="A20" s="8" t="inlineStr">
        <is>
          <t>A</t>
        </is>
      </c>
      <c r="B20" s="18" t="n">
        <v>90</v>
      </c>
      <c r="C20" s="9" t="inlineStr">
        <is>
          <t>Up to €100,000</t>
        </is>
      </c>
      <c r="D20" s="9" t="inlineStr">
        <is>
          <t>Louth</t>
        </is>
      </c>
      <c r="E20" s="18">
        <f>IFERROR(SUMIF('LPT Valuation Tracker'!$F$3:$F$12,D20,'LPT Valuation Tracker'!$M$3:$M$12),0)</f>
        <v/>
      </c>
    </row>
    <row r="21">
      <c r="A21" s="3" t="inlineStr">
        <is>
          <t>B</t>
        </is>
      </c>
      <c r="B21" s="19" t="n">
        <v>225</v>
      </c>
      <c r="C21" s="4" t="inlineStr">
        <is>
          <t>€100,001 – €150,000</t>
        </is>
      </c>
      <c r="D21" s="4" t="inlineStr">
        <is>
          <t>Cork</t>
        </is>
      </c>
      <c r="E21" s="19">
        <f>IFERROR(SUMIF('LPT Valuation Tracker'!$F$3:$F$12,D21,'LPT Valuation Tracker'!$M$3:$M$12),0)</f>
        <v/>
      </c>
    </row>
    <row r="22">
      <c r="A22" s="8" t="inlineStr">
        <is>
          <t>C</t>
        </is>
      </c>
      <c r="B22" s="18" t="n">
        <v>315</v>
      </c>
      <c r="C22" s="9" t="inlineStr">
        <is>
          <t>€150,001 – €200,000</t>
        </is>
      </c>
      <c r="D22" s="9" t="inlineStr">
        <is>
          <t>Galway</t>
        </is>
      </c>
      <c r="E22" s="18">
        <f>IFERROR(SUMIF('LPT Valuation Tracker'!$F$3:$F$12,D22,'LPT Valuation Tracker'!$M$3:$M$12),0)</f>
        <v/>
      </c>
    </row>
    <row r="23">
      <c r="A23" s="3" t="inlineStr">
        <is>
          <t>D</t>
        </is>
      </c>
      <c r="B23" s="19" t="n">
        <v>405</v>
      </c>
      <c r="C23" s="4" t="inlineStr">
        <is>
          <t>€200,001 – €250,000</t>
        </is>
      </c>
      <c r="D23" s="4" t="inlineStr">
        <is>
          <t>Waterford</t>
        </is>
      </c>
      <c r="E23" s="19">
        <f>IFERROR(SUMIF('LPT Valuation Tracker'!$F$3:$F$12,D23,'LPT Valuation Tracker'!$M$3:$M$12),0)</f>
        <v/>
      </c>
    </row>
    <row r="24">
      <c r="A24" s="8" t="inlineStr">
        <is>
          <t>E</t>
        </is>
      </c>
      <c r="B24" s="18" t="n">
        <v>495</v>
      </c>
      <c r="C24" s="9" t="inlineStr">
        <is>
          <t>€250,001 – €300,000</t>
        </is>
      </c>
      <c r="D24" s="9" t="inlineStr">
        <is>
          <t>Sligo</t>
        </is>
      </c>
      <c r="E24" s="18">
        <f>IFERROR(SUMIF('LPT Valuation Tracker'!$F$3:$F$12,D24,'LPT Valuation Tracker'!$M$3:$M$12),0)</f>
        <v/>
      </c>
    </row>
    <row r="25">
      <c r="A25" s="3" t="inlineStr">
        <is>
          <t>F</t>
        </is>
      </c>
      <c r="B25" s="19" t="n">
        <v>585</v>
      </c>
      <c r="C25" s="4" t="inlineStr">
        <is>
          <t>€300,001 – €350,000</t>
        </is>
      </c>
      <c r="D25" s="4" t="inlineStr">
        <is>
          <t>Kilkenny</t>
        </is>
      </c>
      <c r="E25" s="19">
        <f>IFERROR(SUMIF('LPT Valuation Tracker'!$F$3:$F$12,D25,'LPT Valuation Tracker'!$M$3:$M$12),0)</f>
        <v/>
      </c>
    </row>
    <row r="26">
      <c r="A26" s="8" t="inlineStr">
        <is>
          <t>G</t>
        </is>
      </c>
      <c r="B26" s="18" t="n">
        <v>675</v>
      </c>
      <c r="C26" s="9" t="inlineStr">
        <is>
          <t>€350,001 – €400,000</t>
        </is>
      </c>
      <c r="D26" s="9" t="inlineStr">
        <is>
          <t>Limerick</t>
        </is>
      </c>
      <c r="E26" s="18">
        <f>IFERROR(SUMIF('LPT Valuation Tracker'!$F$3:$F$12,D26,'LPT Valuation Tracker'!$M$3:$M$12),0)</f>
        <v/>
      </c>
    </row>
    <row r="27">
      <c r="A27" s="3" t="inlineStr">
        <is>
          <t>H</t>
        </is>
      </c>
      <c r="B27" s="19" t="n">
        <v>765</v>
      </c>
      <c r="C27" s="4" t="inlineStr">
        <is>
          <t>€400,001 – €450,000</t>
        </is>
      </c>
      <c r="D27" s="4" t="inlineStr">
        <is>
          <t>Wexford</t>
        </is>
      </c>
      <c r="E27" s="19">
        <f>IFERROR(SUMIF('LPT Valuation Tracker'!$F$3:$F$12,D27,'LPT Valuation Tracker'!$M$3:$M$12),0)</f>
        <v/>
      </c>
    </row>
    <row r="28">
      <c r="A28" s="8" t="inlineStr">
        <is>
          <t>I</t>
        </is>
      </c>
      <c r="B28" s="18" t="n">
        <v>855</v>
      </c>
      <c r="C28" s="9" t="inlineStr">
        <is>
          <t>€450,001 – €500,000</t>
        </is>
      </c>
      <c r="D28" s="9" t="inlineStr">
        <is>
          <t>Dublin</t>
        </is>
      </c>
      <c r="E28" s="18">
        <f>IFERROR(SUMIF('LPT Valuation Tracker'!$F$3:$F$12,D28,'LPT Valuation Tracker'!$M$3:$M$12),0)</f>
        <v/>
      </c>
    </row>
    <row r="29">
      <c r="A29" s="3" t="inlineStr">
        <is>
          <t>J</t>
        </is>
      </c>
      <c r="B29" s="19" t="n">
        <v>1755</v>
      </c>
      <c r="C29" s="4" t="inlineStr">
        <is>
          <t>Over €500,000</t>
        </is>
      </c>
      <c r="D29" s="4" t="inlineStr">
        <is>
          <t>Drogheda</t>
        </is>
      </c>
      <c r="E29" s="19">
        <f>IFERROR(SUMIF('LPT Valuation Tracker'!$F$3:$F$12,D29,'LPT Valuation Tracker'!$M$3:$M$12),0)</f>
        <v/>
      </c>
    </row>
  </sheetData>
  <mergeCells count="5">
    <mergeCell ref="A1:E1"/>
    <mergeCell ref="A3:B3"/>
    <mergeCell ref="A13:B13"/>
    <mergeCell ref="A18:B18"/>
    <mergeCell ref="D18:E18"/>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18" customWidth="1" min="1" max="1"/>
    <col width="80" customWidth="1" min="2" max="2"/>
  </cols>
  <sheetData>
    <row r="1" ht="30" customHeight="1">
      <c r="A1" s="1" t="inlineStr">
        <is>
          <t>LPT Valuation Tracker — User Guide</t>
        </is>
      </c>
    </row>
    <row r="2"/>
    <row r="3" ht="50" customHeight="1">
      <c r="A3" s="20" t="inlineStr">
        <is>
          <t>PURPOSE</t>
        </is>
      </c>
      <c r="B3" s="21" t="inlineStr">
        <is>
          <t>This workbook allows Irish property owners and their agents to track Local Property Tax (LPT) valuations, band assignments, annual amounts due, and payment status for residential properties in the Republic of Ireland.</t>
        </is>
      </c>
    </row>
    <row r="4" ht="50" customHeight="1">
      <c r="A4" s="22" t="inlineStr">
        <is>
          <t>SHEET: LPT Valuation Tracker</t>
        </is>
      </c>
      <c r="B4" s="23" t="inlineStr">
        <is>
          <t>Enter one row per property. Fill in all yellow-shaded (input) cells: Market Value Estimate, Payment Frequency, Next Payment Due, and Paid To Date. Formulas automatically calculate the LPT Rate Band, Annual LPT Due, Balance Outstanding, and Status.</t>
        </is>
      </c>
    </row>
    <row r="5" ht="50" customHeight="1">
      <c r="A5" s="20" t="inlineStr">
        <is>
          <t>VALUATION DATE</t>
        </is>
      </c>
      <c r="B5" s="21" t="inlineStr">
        <is>
          <t>Use the most recent LPT valuation date (format DD/MM/YYYY). For the 2026 assessment period, the standard valuation date is 01/11/2026. Update this field whenever a new valuation is submitted to Revenue.</t>
        </is>
      </c>
    </row>
    <row r="6" ht="50" customHeight="1">
      <c r="A6" s="22" t="inlineStr">
        <is>
          <t>MARKET VALUE ESTIMATE</t>
        </is>
      </c>
      <c r="B6" s="23" t="inlineStr">
        <is>
          <t>Enter your best estimate of the open market value of the property in euro. This figure determines the LPT band and the corresponding annual tax amount. Keep this under review if local market conditions change.</t>
        </is>
      </c>
    </row>
    <row r="7" ht="50" customHeight="1">
      <c r="A7" s="20" t="inlineStr">
        <is>
          <t>LPT RATE BAND (Column L)</t>
        </is>
      </c>
      <c r="B7" s="21" t="inlineStr">
        <is>
          <t>Calculated automatically using an IF formula based on the Market Value Estimate. Bands run from A (up to €100,000) to J (over €500,000). Do not edit this column — it is formula-driven.</t>
        </is>
      </c>
    </row>
    <row r="8" ht="50" customHeight="1">
      <c r="A8" s="22" t="inlineStr">
        <is>
          <t>ANNUAL LPT DUE (Column M)</t>
        </is>
      </c>
      <c r="B8" s="23" t="inlineStr">
        <is>
          <t>Looked up automatically from the Rate Band Table on the LPT Summary sheet using VLOOKUP. The table lists the standard annual LPT amounts for each band as set by Revenue for the relevant period.</t>
        </is>
      </c>
    </row>
    <row r="9" ht="50" customHeight="1">
      <c r="A9" s="20" t="inlineStr">
        <is>
          <t>BALANCE OUTSTANDING (Column Q)</t>
        </is>
      </c>
      <c r="B9" s="21" t="inlineStr">
        <is>
          <t>Calculated as Annual LPT Due minus Paid To Date. A positive figure indicates tax still owed; zero or negative means fully paid (or overpaid — please verify with Revenue).</t>
        </is>
      </c>
    </row>
    <row r="10" ht="50" customHeight="1">
      <c r="A10" s="22" t="inlineStr">
        <is>
          <t>STATUS (Column R)</t>
        </is>
      </c>
      <c r="B10" s="23" t="inlineStr">
        <is>
          <t>'Paid' — Balance Outstanding is zero (full payment received). 'Part Paid' — A partial payment has been made but a balance remains. 'Outstanding' — No payment has been recorded yet.</t>
        </is>
      </c>
    </row>
    <row r="11" ht="50" customHeight="1">
      <c r="A11" s="20" t="inlineStr">
        <is>
          <t>PAYMENT METHODS</t>
        </is>
      </c>
      <c r="B11" s="21" t="inlineStr">
        <is>
          <t>LPT can be paid in full or by phased payments (monthly, quarterly, or annual debit). Enter the selected frequency in Column N and the next due date in Column O. Update Paid To Date (Column P) when payments are received.</t>
        </is>
      </c>
    </row>
    <row r="12" ht="50" customHeight="1">
      <c r="A12" s="22" t="inlineStr">
        <is>
          <t>LPT SUMMARY SHEET</t>
        </is>
      </c>
      <c r="B12" s="23" t="inlineStr">
        <is>
          <t>Provides an at-a-glance dashboard: total LPT due and paid, status counts, average/highest/lowest valuations, county-level breakdowns (via SUMIF), and two charts (status pie chart and county bar chart).</t>
        </is>
      </c>
    </row>
    <row r="13" ht="50" customHeight="1">
      <c r="A13" s="20" t="inlineStr">
        <is>
          <t>REVENUE ONLINE SERVICE (ROS)</t>
        </is>
      </c>
      <c r="B13" s="21" t="inlineStr">
        <is>
          <t>Official LPT returns and payments must be submitted through Revenue Online Service (ROS) at www.ros.ie or via the myAccount portal at www.revenue.ie. This workbook is a planning and tracking aid only — it does not submit data to Revenue on your behalf.</t>
        </is>
      </c>
    </row>
    <row r="14" ht="50" customHeight="1">
      <c r="A14" s="22" t="inlineStr">
        <is>
          <t>KEEPING VALUATIONS CURRENT</t>
        </is>
      </c>
      <c r="B14" s="23" t="inlineStr">
        <is>
          <t>Revenue requires that LPT valuations reflect market conditions as at the relevant valuation date. If property values in your area have changed significantly, review and update the Market Value Estimate and re-submit a revised return via ROS where required.</t>
        </is>
      </c>
    </row>
    <row r="15" ht="50" customHeight="1">
      <c r="A15" s="20" t="inlineStr">
        <is>
          <t>COLOURS</t>
        </is>
      </c>
      <c r="B15" s="21" t="inlineStr">
        <is>
          <t>Green = Paid in full. Amber = Part Paid. Red = Outstanding. Yellow cells = data-entry fields. White/light blue cells = formula-driven (do not edit directly).</t>
        </is>
      </c>
    </row>
    <row r="16" ht="50" customHeight="1">
      <c r="A16" s="22" t="inlineStr">
        <is>
          <t>DATA PROTECTION</t>
        </is>
      </c>
      <c r="B16" s="23" t="inlineStr">
        <is>
          <t>This workbook may contain personal data (names, addresses). Ensure it is stored securely and shared only with authorised personnel, in line with GDPR obligations applicable in Ireland.</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2026-06-19T01:41:30Z</dcterms:created>
  <dcterms:modified xmlns:dcterms="http://purl.org/dc/terms/" xmlns:xsi="http://www.w3.org/2001/XMLSchema-instance" xsi:type="dcterms:W3CDTF">2026-06-19T01:41:30Z</dcterms:modified>
</cp:coreProperties>
</file>