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TB Estimator" sheetId="1" state="visible" r:id="rId1"/>
    <sheet xmlns:r="http://schemas.openxmlformats.org/officeDocument/2006/relationships" name="Sample Cases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1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FFFFFF"/>
      <sz val="10"/>
    </font>
    <font>
      <sz val="10"/>
    </font>
    <font>
      <i val="1"/>
      <color rgb="006B7280"/>
      <sz val="9"/>
    </font>
    <font>
      <b val="1"/>
      <sz val="10"/>
    </font>
    <font>
      <b val="1"/>
      <color rgb="0016A34A"/>
    </font>
    <font>
      <b val="1"/>
      <color rgb="00DC2626"/>
    </font>
    <font>
      <b val="1"/>
      <color rgb="00FFFFFF"/>
      <sz val="13"/>
    </font>
    <font>
      <b val="1"/>
      <color rgb="001E293B"/>
      <sz val="11"/>
    </font>
    <font>
      <b val="1"/>
      <sz val="11"/>
    </font>
    <font>
      <b val="1"/>
      <color rgb="001E293B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FF6FF"/>
      </patternFill>
    </fill>
    <fill>
      <patternFill patternType="solid">
        <fgColor rgb="00D1FAE5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left" vertical="center"/>
    </xf>
    <xf numFmtId="10" fontId="6" fillId="7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right" vertical="center"/>
    </xf>
    <xf numFmtId="0" fontId="8" fillId="9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left" vertical="center"/>
    </xf>
    <xf numFmtId="165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10" fillId="7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165" fontId="10" fillId="7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12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Eligible vs Not Eligible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Dashboard'!$D$4:$D$5</f>
            </numRef>
          </cat>
          <val>
            <numRef>
              <f>'Summary Dashboard'!$E$4:$E$5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Purchase Price vs HTB Estimate by Case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'Sample Cases'!F2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'Sample Cases'!$A$3:$A$11</f>
            </numRef>
          </cat>
          <val>
            <numRef>
              <f>'Sample Cases'!$F$3:$F$11</f>
            </numRef>
          </val>
        </ser>
        <ser>
          <idx val="1"/>
          <order val="1"/>
          <tx>
            <strRef>
              <f>'Sample Cases'!J2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'Sample Cases'!$A$3:$A$11</f>
            </numRef>
          </cat>
          <val>
            <numRef>
              <f>'Sample Cases'!$J$3:$J$11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Deposit Gap by Case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'Sample Cases'!K2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'Sample Cases'!$A$3:$A$11</f>
            </numRef>
          </cat>
          <val>
            <numRef>
              <f>'Sample Cases'!$K$3:$K$11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Deposit Gap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Case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12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29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32" customWidth="1" min="1" max="1"/>
    <col width="26" customWidth="1" min="2" max="2"/>
    <col width="38" customWidth="1" min="3" max="3"/>
    <col width="28" customWidth="1" min="4" max="4"/>
  </cols>
  <sheetData>
    <row r="1" ht="30" customHeight="1">
      <c r="A1" s="1" t="inlineStr">
        <is>
          <t>Help to Buy (HTB) Refund Estimate – Ireland</t>
        </is>
      </c>
      <c r="B1" s="36" t="n"/>
      <c r="C1" s="36" t="n"/>
      <c r="D1" s="37" t="n"/>
    </row>
    <row r="2" ht="18" customHeight="1">
      <c r="A2" s="2" t="inlineStr">
        <is>
          <t>Field</t>
        </is>
      </c>
      <c r="B2" s="2" t="inlineStr">
        <is>
          <t>Input / Value</t>
        </is>
      </c>
      <c r="C2" s="2" t="inlineStr">
        <is>
          <t>Notes / Validation</t>
        </is>
      </c>
      <c r="D2" s="2" t="inlineStr">
        <is>
          <t>Calculation / Result</t>
        </is>
      </c>
    </row>
    <row r="3" ht="16" customHeight="1">
      <c r="A3" s="3" t="inlineStr">
        <is>
          <t>APPLICANT DETAILS</t>
        </is>
      </c>
      <c r="B3" s="36" t="n"/>
      <c r="C3" s="36" t="n"/>
      <c r="D3" s="37" t="n"/>
    </row>
    <row r="4" ht="16" customHeight="1">
      <c r="A4" s="4" t="inlineStr">
        <is>
          <t>Applicant Name</t>
        </is>
      </c>
      <c r="B4" s="5" t="inlineStr">
        <is>
          <t>Aoife Murphy</t>
        </is>
      </c>
      <c r="C4" s="6" t="inlineStr">
        <is>
          <t>Full legal name</t>
        </is>
      </c>
      <c r="D4" s="7" t="n"/>
    </row>
    <row r="5" ht="16" customHeight="1">
      <c r="A5" s="8" t="inlineStr">
        <is>
          <t>PPS Number</t>
        </is>
      </c>
      <c r="B5" s="5" t="inlineStr">
        <is>
          <t>1234567T</t>
        </is>
      </c>
      <c r="C5" s="9" t="inlineStr">
        <is>
          <t>Irish PPS number (Revenue)</t>
        </is>
      </c>
      <c r="D5" s="10" t="n"/>
    </row>
    <row r="6" ht="16" customHeight="1">
      <c r="A6" s="4" t="inlineStr">
        <is>
          <t>Property Location</t>
        </is>
      </c>
      <c r="B6" s="5" t="inlineStr">
        <is>
          <t>Dublin 9, Dublin</t>
        </is>
      </c>
      <c r="C6" s="6" t="inlineStr">
        <is>
          <t>County / Town</t>
        </is>
      </c>
      <c r="D6" s="7" t="n"/>
    </row>
    <row r="7" ht="16" customHeight="1">
      <c r="A7" s="8" t="inlineStr">
        <is>
          <t>Purchase Date</t>
        </is>
      </c>
      <c r="B7" s="11" t="inlineStr">
        <is>
          <t>15/03/2026</t>
        </is>
      </c>
      <c r="C7" s="9" t="inlineStr">
        <is>
          <t>DD/MM/YYYY</t>
        </is>
      </c>
      <c r="D7" s="10" t="n"/>
    </row>
    <row r="8" ht="16" customHeight="1">
      <c r="A8" s="4" t="inlineStr">
        <is>
          <t>Completion Date</t>
        </is>
      </c>
      <c r="B8" s="11" t="inlineStr">
        <is>
          <t>30/06/2026</t>
        </is>
      </c>
      <c r="C8" s="6" t="inlineStr">
        <is>
          <t>DD/MM/YYYY</t>
        </is>
      </c>
      <c r="D8" s="7" t="n"/>
    </row>
    <row r="9" ht="16" customHeight="1">
      <c r="A9" s="8" t="inlineStr">
        <is>
          <t>Builder / Agent Name</t>
        </is>
      </c>
      <c r="B9" s="5" t="inlineStr">
        <is>
          <t>Cairn Homes plc</t>
        </is>
      </c>
      <c r="C9" s="9" t="inlineStr">
        <is>
          <t>Developer or agent name</t>
        </is>
      </c>
      <c r="D9" s="10" t="n"/>
    </row>
    <row r="10" ht="16" customHeight="1">
      <c r="A10" s="4" t="inlineStr">
        <is>
          <t>Revenue HTB Reference No.</t>
        </is>
      </c>
      <c r="B10" s="5" t="inlineStr">
        <is>
          <t>HTB-2026-00123</t>
        </is>
      </c>
      <c r="C10" s="6" t="inlineStr">
        <is>
          <t>Issued by Revenue / ROS</t>
        </is>
      </c>
      <c r="D10" s="7" t="n"/>
    </row>
    <row r="11" ht="16" customHeight="1">
      <c r="A11" s="3" t="inlineStr">
        <is>
          <t>PROPERTY DETAILS</t>
        </is>
      </c>
      <c r="B11" s="36" t="n"/>
      <c r="C11" s="36" t="n"/>
      <c r="D11" s="37" t="n"/>
    </row>
    <row r="12" ht="16" customHeight="1">
      <c r="A12" s="4" t="inlineStr">
        <is>
          <t>Purchase Price (€)</t>
        </is>
      </c>
      <c r="B12" s="12" t="n">
        <v>420000</v>
      </c>
      <c r="C12" s="6" t="inlineStr">
        <is>
          <t>Must be ≤ €500,000 for HTB</t>
        </is>
      </c>
      <c r="D12" s="7" t="n"/>
    </row>
    <row r="13" ht="16" customHeight="1">
      <c r="A13" s="8" t="inlineStr">
        <is>
          <t>Deposit Paid (€)</t>
        </is>
      </c>
      <c r="B13" s="12" t="n">
        <v>21000</v>
      </c>
      <c r="C13" s="9" t="inlineStr">
        <is>
          <t>Cash deposit amount</t>
        </is>
      </c>
      <c r="D13" s="10" t="n"/>
    </row>
    <row r="14" ht="16" customHeight="1">
      <c r="A14" s="4" t="inlineStr">
        <is>
          <t>Mortgage Amount (€)</t>
        </is>
      </c>
      <c r="B14" s="12" t="n">
        <v>357000</v>
      </c>
      <c r="C14" s="6" t="inlineStr">
        <is>
          <t>Approved mortgage amount</t>
        </is>
      </c>
      <c r="D14" s="7" t="n"/>
    </row>
    <row r="15" ht="16" customHeight="1">
      <c r="A15" s="8" t="inlineStr">
        <is>
          <t>Property Type</t>
        </is>
      </c>
      <c r="B15" s="5" t="inlineStr">
        <is>
          <t>New Build</t>
        </is>
      </c>
      <c r="C15" s="9" t="inlineStr">
        <is>
          <t>New Build / Self-Build / Off-Plan</t>
        </is>
      </c>
      <c r="D15" s="10" t="n"/>
    </row>
    <row r="16" ht="16" customHeight="1">
      <c r="A16" s="3" t="inlineStr">
        <is>
          <t>ELIGIBILITY</t>
        </is>
      </c>
      <c r="B16" s="36" t="n"/>
      <c r="C16" s="36" t="n"/>
      <c r="D16" s="37" t="n"/>
    </row>
    <row r="17" ht="16" customHeight="1">
      <c r="A17" s="8" t="inlineStr">
        <is>
          <t>First-Time Buyer?</t>
        </is>
      </c>
      <c r="B17" s="5" t="inlineStr">
        <is>
          <t>Yes</t>
        </is>
      </c>
      <c r="C17" s="9" t="inlineStr">
        <is>
          <t>Yes / No — all applicants must qualify</t>
        </is>
      </c>
      <c r="D17" s="10" t="n"/>
    </row>
    <row r="18" ht="16" customHeight="1">
      <c r="A18" s="4" t="inlineStr">
        <is>
          <t>HTB Scheme Eligible?</t>
        </is>
      </c>
      <c r="B18" s="5" t="inlineStr">
        <is>
          <t>Yes</t>
        </is>
      </c>
      <c r="C18" s="6" t="inlineStr">
        <is>
          <t>New build, ≤ €500k, first-time buyer</t>
        </is>
      </c>
      <c r="D18" s="7" t="n"/>
    </row>
    <row r="19" ht="16" customHeight="1">
      <c r="A19" s="3" t="inlineStr">
        <is>
          <t>TAX INFORMATION</t>
        </is>
      </c>
      <c r="B19" s="36" t="n"/>
      <c r="C19" s="36" t="n"/>
      <c r="D19" s="37" t="n"/>
    </row>
    <row r="20" ht="16" customHeight="1">
      <c r="A20" s="4" t="inlineStr">
        <is>
          <t>Income Tax Paid – Year 1 (€)</t>
        </is>
      </c>
      <c r="B20" s="12" t="n">
        <v>8500</v>
      </c>
      <c r="C20" s="6" t="inlineStr">
        <is>
          <t>From P60 / Employment Detail Summary</t>
        </is>
      </c>
      <c r="D20" s="7" t="n"/>
    </row>
    <row r="21" ht="16" customHeight="1">
      <c r="A21" s="8" t="inlineStr">
        <is>
          <t>Income Tax Paid – Year 2 (€)</t>
        </is>
      </c>
      <c r="B21" s="12" t="n">
        <v>9200</v>
      </c>
      <c r="C21" s="9" t="inlineStr">
        <is>
          <t>From P60 / Employment Detail Summary</t>
        </is>
      </c>
      <c r="D21" s="10" t="n"/>
    </row>
    <row r="22" ht="16" customHeight="1">
      <c r="A22" s="4" t="inlineStr">
        <is>
          <t>Income Tax Paid – Year 3 (€)</t>
        </is>
      </c>
      <c r="B22" s="12" t="n">
        <v>9800</v>
      </c>
      <c r="C22" s="6" t="inlineStr">
        <is>
          <t>From P60 / Employment Detail Summary</t>
        </is>
      </c>
      <c r="D22" s="7" t="n"/>
    </row>
    <row r="23" ht="16" customHeight="1">
      <c r="A23" s="8" t="inlineStr">
        <is>
          <t>Income Tax Paid – Year 4 (€)</t>
        </is>
      </c>
      <c r="B23" s="12" t="n">
        <v>7500</v>
      </c>
      <c r="C23" s="9" t="inlineStr">
        <is>
          <t>From P60 / Employment Detail Summary</t>
        </is>
      </c>
      <c r="D23" s="10" t="n"/>
    </row>
    <row r="24" ht="16" customHeight="1">
      <c r="A24" s="4" t="inlineStr">
        <is>
          <t>Number of Tax Returns Filed</t>
        </is>
      </c>
      <c r="B24" s="5" t="n">
        <v>4</v>
      </c>
      <c r="C24" s="6" t="inlineStr">
        <is>
          <t>Must be ≥ 1 for HTB</t>
        </is>
      </c>
      <c r="D24" s="7" t="n"/>
    </row>
    <row r="25" ht="16" customHeight="1">
      <c r="A25" s="8" t="inlineStr">
        <is>
          <t>LTV % (Loan-to-Value)</t>
        </is>
      </c>
      <c r="B25" s="13" t="n"/>
      <c r="C25" s="9" t="inlineStr">
        <is>
          <t>Calculated automatically</t>
        </is>
      </c>
      <c r="D25" s="14">
        <f>IFERROR(B12/B10,0)</f>
        <v/>
      </c>
    </row>
    <row r="26" ht="16" customHeight="1">
      <c r="A26" s="3" t="inlineStr">
        <is>
          <t>CALCULATED RESULTS</t>
        </is>
      </c>
      <c r="B26" s="36" t="n"/>
      <c r="C26" s="36" t="n"/>
      <c r="D26" s="37" t="n"/>
    </row>
    <row r="27" ht="16" customHeight="1">
      <c r="A27" s="8" t="inlineStr">
        <is>
          <t>Income Tax Paid (4 Years Total)</t>
        </is>
      </c>
      <c r="B27" s="13" t="n"/>
      <c r="C27" s="9" t="inlineStr">
        <is>
          <t>Sum of 4 years' income tax</t>
        </is>
      </c>
      <c r="D27" s="15">
        <f>IFERROR(B17+B18+B19+B20,0)</f>
        <v/>
      </c>
    </row>
    <row r="28" ht="16" customHeight="1">
      <c r="A28" s="4" t="inlineStr">
        <is>
          <t>HTB Maximum Refund Estimate (€)</t>
        </is>
      </c>
      <c r="B28" s="16" t="n"/>
      <c r="C28" s="6" t="inlineStr">
        <is>
          <t>MIN(10% price, €30,000, tax paid)</t>
        </is>
      </c>
      <c r="D28" s="15">
        <f>IFERROR(MIN(0.1*B10,30000,D25),0)</f>
        <v/>
      </c>
    </row>
    <row r="29" ht="16" customHeight="1">
      <c r="A29" s="8" t="inlineStr">
        <is>
          <t>Deposit Gap (€)</t>
        </is>
      </c>
      <c r="B29" s="13" t="n"/>
      <c r="C29" s="9" t="inlineStr">
        <is>
          <t>Remaining funding required</t>
        </is>
      </c>
      <c r="D29" s="15">
        <f>IFERROR(B10-(B11+B12+D26),0)</f>
        <v/>
      </c>
    </row>
    <row r="30" ht="16" customHeight="1">
      <c r="A30" s="4" t="inlineStr">
        <is>
          <t>Deposit Coverage %</t>
        </is>
      </c>
      <c r="B30" s="16" t="n"/>
      <c r="C30" s="6" t="inlineStr">
        <is>
          <t>% of purchase price covered</t>
        </is>
      </c>
      <c r="D30" s="14">
        <f>IFERROR((B11+D26)/B10,0)</f>
        <v/>
      </c>
    </row>
    <row r="31" ht="16" customHeight="1">
      <c r="A31" s="8" t="inlineStr">
        <is>
          <t>Eligibility Flag</t>
        </is>
      </c>
      <c r="B31" s="13" t="n"/>
      <c r="C31" s="9" t="inlineStr">
        <is>
          <t>Based on inputs above</t>
        </is>
      </c>
      <c r="D31" s="17">
        <f>IF(AND(B15="Yes",B16="Yes",D25&gt;0),"Likely Eligible","Check Conditions")</f>
        <v/>
      </c>
    </row>
    <row r="32" ht="16" customHeight="1">
      <c r="A32" s="4" t="inlineStr">
        <is>
          <t>Tax Cap Check</t>
        </is>
      </c>
      <c r="B32" s="16" t="n"/>
      <c r="C32" s="6" t="inlineStr">
        <is>
          <t>Whether refund is capped by tax paid</t>
        </is>
      </c>
      <c r="D32" s="17">
        <f>IF(D26=D25,"Capped by Tax","Within Limit")</f>
        <v/>
      </c>
    </row>
    <row r="33" ht="16" customHeight="1">
      <c r="A33" s="8" t="inlineStr">
        <is>
          <t>Refund Shortfall (€)</t>
        </is>
      </c>
      <c r="B33" s="13" t="n"/>
      <c r="C33" s="9" t="inlineStr">
        <is>
          <t>Amount of HTB refund not covered by deposit</t>
        </is>
      </c>
      <c r="D33" s="15">
        <f>IFERROR(MAX(0,D26-B11),0)</f>
        <v/>
      </c>
    </row>
    <row r="34" ht="16" customHeight="1">
      <c r="A34" s="4" t="inlineStr">
        <is>
          <t>Funding Status</t>
        </is>
      </c>
      <c r="B34" s="16" t="n"/>
      <c r="C34" s="6" t="inlineStr">
        <is>
          <t>Overall funding assessment</t>
        </is>
      </c>
      <c r="D34" s="18">
        <f>IF(D27&lt;=0,"Funding Covered","Further Funds Needed")</f>
        <v/>
      </c>
    </row>
  </sheetData>
  <mergeCells count="6">
    <mergeCell ref="A1:D1"/>
    <mergeCell ref="A3:D3"/>
    <mergeCell ref="A11:D11"/>
    <mergeCell ref="A16:D16"/>
    <mergeCell ref="A19:D19"/>
    <mergeCell ref="A26:D26"/>
  </mergeCells>
  <dataValidations count="2">
    <dataValidation sqref="B15:B16" showErrorMessage="1" showInputMessage="1" allowBlank="1" type="list">
      <formula1>"Yes,No"</formula1>
    </dataValidation>
    <dataValidation sqref="B13" showErrorMessage="1" showInputMessage="1" allowBlank="1" type="list">
      <formula1>"New Build,Self-Build,Off-Plan"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9" customWidth="1" min="1" max="1"/>
    <col width="20" customWidth="1" min="2" max="2"/>
    <col width="18" customWidth="1" min="3" max="3"/>
    <col width="14" customWidth="1" min="4" max="4"/>
    <col width="14" customWidth="1" min="5" max="5"/>
    <col width="16" customWidth="1" min="6" max="6"/>
    <col width="16" customWidth="1" min="7" max="7"/>
    <col width="16" customWidth="1" min="8" max="8"/>
    <col width="20" customWidth="1" min="9" max="9"/>
    <col width="16" customWidth="1" min="10" max="10"/>
    <col width="16" customWidth="1" min="11" max="11"/>
    <col width="20" customWidth="1" min="12" max="12"/>
    <col width="28" customWidth="1" min="13" max="13"/>
  </cols>
  <sheetData>
    <row r="1" ht="28" customHeight="1">
      <c r="A1" s="19" t="inlineStr">
        <is>
          <t>HTB Refund Estimate – Sample Cases</t>
        </is>
      </c>
      <c r="B1" s="36" t="n"/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  <c r="L1" s="36" t="n"/>
      <c r="M1" s="37" t="n"/>
    </row>
    <row r="2" ht="18" customHeight="1">
      <c r="A2" s="2" t="inlineStr">
        <is>
          <t>Case ID</t>
        </is>
      </c>
      <c r="B2" s="2" t="inlineStr">
        <is>
          <t>Applicant Name</t>
        </is>
      </c>
      <c r="C2" s="2" t="inlineStr">
        <is>
          <t>County / Town</t>
        </is>
      </c>
      <c r="D2" s="2" t="inlineStr">
        <is>
          <t>Purchase Date</t>
        </is>
      </c>
      <c r="E2" s="2" t="inlineStr">
        <is>
          <t>Property Type</t>
        </is>
      </c>
      <c r="F2" s="2" t="inlineStr">
        <is>
          <t>Purchase Price</t>
        </is>
      </c>
      <c r="G2" s="2" t="inlineStr">
        <is>
          <t>Deposit Paid</t>
        </is>
      </c>
      <c r="H2" s="2" t="inlineStr">
        <is>
          <t>Mortgage Amount</t>
        </is>
      </c>
      <c r="I2" s="2" t="inlineStr">
        <is>
          <t>Income Tax Paid (4 Yrs)</t>
        </is>
      </c>
      <c r="J2" s="2" t="inlineStr">
        <is>
          <t>HTB Estimate</t>
        </is>
      </c>
      <c r="K2" s="2" t="inlineStr">
        <is>
          <t>Deposit Gap</t>
        </is>
      </c>
      <c r="L2" s="2" t="inlineStr">
        <is>
          <t>Eligibility Status</t>
        </is>
      </c>
      <c r="M2" s="2" t="inlineStr">
        <is>
          <t>Notes</t>
        </is>
      </c>
    </row>
    <row r="3" ht="15" customHeight="1">
      <c r="A3" s="4" t="inlineStr">
        <is>
          <t>HTB-001</t>
        </is>
      </c>
      <c r="B3" s="4" t="inlineStr">
        <is>
          <t>Aoife Murphy</t>
        </is>
      </c>
      <c r="C3" s="4" t="inlineStr">
        <is>
          <t>Dublin 9, Dublin</t>
        </is>
      </c>
      <c r="D3" s="20" t="inlineStr">
        <is>
          <t>12/01/2026</t>
        </is>
      </c>
      <c r="E3" s="4" t="inlineStr">
        <is>
          <t>New Build</t>
        </is>
      </c>
      <c r="F3" s="21" t="n">
        <v>420000</v>
      </c>
      <c r="G3" s="21" t="n">
        <v>21000</v>
      </c>
      <c r="H3" s="21" t="n">
        <v>357000</v>
      </c>
      <c r="I3" s="21" t="n">
        <v>35000</v>
      </c>
      <c r="J3" s="21">
        <f>IFERROR(MIN(0.1*F3,30000,I3),0)</f>
        <v/>
      </c>
      <c r="K3" s="21">
        <f>IFERROR(F3-(G3+H3+J3),0)</f>
        <v/>
      </c>
      <c r="L3" s="22">
        <f>IF(AND(I3&gt;0,F3&lt;=500000),"Likely Eligible","Check Conditions")</f>
        <v/>
      </c>
      <c r="M3" s="4" t="inlineStr">
        <is>
          <t>First-time buyer, new build</t>
        </is>
      </c>
    </row>
    <row r="4" ht="15" customHeight="1">
      <c r="A4" s="8" t="inlineStr">
        <is>
          <t>HTB-002</t>
        </is>
      </c>
      <c r="B4" s="8" t="inlineStr">
        <is>
          <t>Seán O'Connor</t>
        </is>
      </c>
      <c r="C4" s="8" t="inlineStr">
        <is>
          <t>Ballincollig, Cork</t>
        </is>
      </c>
      <c r="D4" s="23" t="inlineStr">
        <is>
          <t>28/02/2026</t>
        </is>
      </c>
      <c r="E4" s="8" t="inlineStr">
        <is>
          <t>New Build</t>
        </is>
      </c>
      <c r="F4" s="24" t="n">
        <v>340000</v>
      </c>
      <c r="G4" s="24" t="n">
        <v>17000</v>
      </c>
      <c r="H4" s="24" t="n">
        <v>289000</v>
      </c>
      <c r="I4" s="24" t="n">
        <v>28000</v>
      </c>
      <c r="J4" s="24">
        <f>IFERROR(MIN(0.1*F4,30000,I4),0)</f>
        <v/>
      </c>
      <c r="K4" s="24">
        <f>IFERROR(F4-(G4+H4+J4),0)</f>
        <v/>
      </c>
      <c r="L4" s="25">
        <f>IF(AND(I4&gt;0,F4&lt;=500000),"Likely Eligible","Check Conditions")</f>
        <v/>
      </c>
      <c r="M4" s="8" t="inlineStr">
        <is>
          <t>First-time buyer, within limit</t>
        </is>
      </c>
    </row>
    <row r="5" ht="15" customHeight="1">
      <c r="A5" s="4" t="inlineStr">
        <is>
          <t>HTB-003</t>
        </is>
      </c>
      <c r="B5" s="4" t="inlineStr">
        <is>
          <t>Niamh Walsh</t>
        </is>
      </c>
      <c r="C5" s="4" t="inlineStr">
        <is>
          <t>Salthill, Galway</t>
        </is>
      </c>
      <c r="D5" s="20" t="inlineStr">
        <is>
          <t>15/03/2026</t>
        </is>
      </c>
      <c r="E5" s="4" t="inlineStr">
        <is>
          <t>Off-Plan</t>
        </is>
      </c>
      <c r="F5" s="21" t="n">
        <v>385000</v>
      </c>
      <c r="G5" s="21" t="n">
        <v>19250</v>
      </c>
      <c r="H5" s="21" t="n">
        <v>327000</v>
      </c>
      <c r="I5" s="21" t="n">
        <v>14500</v>
      </c>
      <c r="J5" s="21">
        <f>IFERROR(MIN(0.1*F5,30000,I5),0)</f>
        <v/>
      </c>
      <c r="K5" s="21">
        <f>IFERROR(F5-(G5+H5+J5),0)</f>
        <v/>
      </c>
      <c r="L5" s="22">
        <f>IF(AND(I5&gt;0,F5&lt;=500000),"Likely Eligible","Check Conditions")</f>
        <v/>
      </c>
      <c r="M5" s="4" t="inlineStr">
        <is>
          <t>Tax paid is low – capped</t>
        </is>
      </c>
    </row>
    <row r="6" ht="15" customHeight="1">
      <c r="A6" s="8" t="inlineStr">
        <is>
          <t>HTB-004</t>
        </is>
      </c>
      <c r="B6" s="8" t="inlineStr">
        <is>
          <t>Cian Byrne</t>
        </is>
      </c>
      <c r="C6" s="8" t="inlineStr">
        <is>
          <t>Castletroy, Limerick</t>
        </is>
      </c>
      <c r="D6" s="23" t="inlineStr">
        <is>
          <t>30/04/2026</t>
        </is>
      </c>
      <c r="E6" s="8" t="inlineStr">
        <is>
          <t>New Build</t>
        </is>
      </c>
      <c r="F6" s="24" t="n">
        <v>310000</v>
      </c>
      <c r="G6" s="24" t="n">
        <v>15500</v>
      </c>
      <c r="H6" s="24" t="n">
        <v>263000</v>
      </c>
      <c r="I6" s="24" t="n">
        <v>31000</v>
      </c>
      <c r="J6" s="24">
        <f>IFERROR(MIN(0.1*F6,30000,I6),0)</f>
        <v/>
      </c>
      <c r="K6" s="24">
        <f>IFERROR(F6-(G6+H6+J6),0)</f>
        <v/>
      </c>
      <c r="L6" s="25">
        <f>IF(AND(I6&gt;0,F6&lt;=500000),"Likely Eligible","Check Conditions")</f>
        <v/>
      </c>
      <c r="M6" s="8" t="inlineStr">
        <is>
          <t>First-time buyer</t>
        </is>
      </c>
    </row>
    <row r="7" ht="15" customHeight="1">
      <c r="A7" s="4" t="inlineStr">
        <is>
          <t>HTB-005</t>
        </is>
      </c>
      <c r="B7" s="4" t="inlineStr">
        <is>
          <t>Saoirse Kelly</t>
        </is>
      </c>
      <c r="C7" s="4" t="inlineStr">
        <is>
          <t>Tramore, Waterford</t>
        </is>
      </c>
      <c r="D7" s="20" t="inlineStr">
        <is>
          <t>18/05/2026</t>
        </is>
      </c>
      <c r="E7" s="4" t="inlineStr">
        <is>
          <t>Self-Build</t>
        </is>
      </c>
      <c r="F7" s="21" t="n">
        <v>475000</v>
      </c>
      <c r="G7" s="21" t="n">
        <v>47500</v>
      </c>
      <c r="H7" s="21" t="n">
        <v>380000</v>
      </c>
      <c r="I7" s="21" t="n">
        <v>30000</v>
      </c>
      <c r="J7" s="21">
        <f>IFERROR(MIN(0.1*F7,30000,I7),0)</f>
        <v/>
      </c>
      <c r="K7" s="21">
        <f>IFERROR(F7-(G7+H7+J7),0)</f>
        <v/>
      </c>
      <c r="L7" s="22">
        <f>IF(AND(I7&gt;0,F7&lt;=500000),"Likely Eligible","Check Conditions")</f>
        <v/>
      </c>
      <c r="M7" s="4" t="inlineStr">
        <is>
          <t>Self-build, price near cap</t>
        </is>
      </c>
    </row>
    <row r="8" ht="15" customHeight="1">
      <c r="A8" s="8" t="inlineStr">
        <is>
          <t>HTB-006</t>
        </is>
      </c>
      <c r="B8" s="8" t="inlineStr">
        <is>
          <t>Conor Hogan</t>
        </is>
      </c>
      <c r="C8" s="8" t="inlineStr">
        <is>
          <t>Kilkenny City, Kilkenny</t>
        </is>
      </c>
      <c r="D8" s="23" t="inlineStr">
        <is>
          <t>05/06/2026</t>
        </is>
      </c>
      <c r="E8" s="8" t="inlineStr">
        <is>
          <t>New Build</t>
        </is>
      </c>
      <c r="F8" s="24" t="n">
        <v>295000</v>
      </c>
      <c r="G8" s="24" t="n">
        <v>14750</v>
      </c>
      <c r="H8" s="24" t="n">
        <v>250000</v>
      </c>
      <c r="I8" s="24" t="n">
        <v>29500</v>
      </c>
      <c r="J8" s="24">
        <f>IFERROR(MIN(0.1*F8,30000,I8),0)</f>
        <v/>
      </c>
      <c r="K8" s="24">
        <f>IFERROR(F8-(G8+H8+J8),0)</f>
        <v/>
      </c>
      <c r="L8" s="25">
        <f>IF(AND(I8&gt;0,F8&lt;=500000),"Likely Eligible","Check Conditions")</f>
        <v/>
      </c>
      <c r="M8" s="8" t="inlineStr">
        <is>
          <t>First-time buyer</t>
        </is>
      </c>
    </row>
    <row r="9" ht="15" customHeight="1">
      <c r="A9" s="4" t="inlineStr">
        <is>
          <t>HTB-007</t>
        </is>
      </c>
      <c r="B9" s="4" t="inlineStr">
        <is>
          <t>Ciara McCarthy</t>
        </is>
      </c>
      <c r="C9" s="4" t="inlineStr">
        <is>
          <t>Sligo Town, Sligo</t>
        </is>
      </c>
      <c r="D9" s="20" t="inlineStr">
        <is>
          <t>22/07/2026</t>
        </is>
      </c>
      <c r="E9" s="4" t="inlineStr">
        <is>
          <t>Off-Plan</t>
        </is>
      </c>
      <c r="F9" s="21" t="n">
        <v>260000</v>
      </c>
      <c r="G9" s="21" t="n">
        <v>5000</v>
      </c>
      <c r="H9" s="21" t="n">
        <v>221000</v>
      </c>
      <c r="I9" s="21" t="n">
        <v>8200</v>
      </c>
      <c r="J9" s="21">
        <f>IFERROR(MIN(0.1*F9,30000,I9),0)</f>
        <v/>
      </c>
      <c r="K9" s="21">
        <f>IFERROR(F9-(G9+H9+J9),0)</f>
        <v/>
      </c>
      <c r="L9" s="22" t="inlineStr">
        <is>
          <t>"Check Conditions"</t>
        </is>
      </c>
      <c r="M9" s="4" t="inlineStr">
        <is>
          <t>Low deposit – shortfall risk</t>
        </is>
      </c>
    </row>
    <row r="10" ht="15" customHeight="1">
      <c r="A10" s="8" t="inlineStr">
        <is>
          <t>HTB-008</t>
        </is>
      </c>
      <c r="B10" s="8" t="inlineStr">
        <is>
          <t>Oisín Doyle</t>
        </is>
      </c>
      <c r="C10" s="8" t="inlineStr">
        <is>
          <t>Dundalk, Louth</t>
        </is>
      </c>
      <c r="D10" s="23" t="inlineStr">
        <is>
          <t>10/08/2026</t>
        </is>
      </c>
      <c r="E10" s="8" t="inlineStr">
        <is>
          <t>New Build</t>
        </is>
      </c>
      <c r="F10" s="24" t="n">
        <v>350000</v>
      </c>
      <c r="G10" s="24" t="n">
        <v>17500</v>
      </c>
      <c r="H10" s="24" t="n">
        <v>297000</v>
      </c>
      <c r="I10" s="24" t="n">
        <v>32000</v>
      </c>
      <c r="J10" s="24">
        <f>IFERROR(MIN(0.1*F10,30000,I10),0)</f>
        <v/>
      </c>
      <c r="K10" s="24">
        <f>IFERROR(F10-(G10+H10+J10),0)</f>
        <v/>
      </c>
      <c r="L10" s="25">
        <f>IF(AND(I10&gt;0,F10&lt;=500000),"Likely Eligible","Check Conditions")</f>
        <v/>
      </c>
      <c r="M10" s="8" t="inlineStr">
        <is>
          <t>First-time buyer</t>
        </is>
      </c>
    </row>
    <row r="11" ht="15" customHeight="1">
      <c r="A11" s="4" t="inlineStr">
        <is>
          <t>HTB-009</t>
        </is>
      </c>
      <c r="B11" s="4" t="inlineStr">
        <is>
          <t>Róisín Byrne</t>
        </is>
      </c>
      <c r="C11" s="4" t="inlineStr">
        <is>
          <t>Wexford Town, Wexford</t>
        </is>
      </c>
      <c r="D11" s="20" t="inlineStr">
        <is>
          <t>25/09/2026</t>
        </is>
      </c>
      <c r="E11" s="4" t="inlineStr">
        <is>
          <t>New Build</t>
        </is>
      </c>
      <c r="F11" s="21" t="n">
        <v>390000</v>
      </c>
      <c r="G11" s="21" t="n">
        <v>19500</v>
      </c>
      <c r="H11" s="21" t="n">
        <v>331000</v>
      </c>
      <c r="I11" s="21" t="n">
        <v>27000</v>
      </c>
      <c r="J11" s="21">
        <f>IFERROR(MIN(0.1*F11,30000,I11),0)</f>
        <v/>
      </c>
      <c r="K11" s="21">
        <f>IFERROR(F11-(G11+H11+J11),0)</f>
        <v/>
      </c>
      <c r="L11" s="22">
        <f>IF(AND(I11&gt;0,F11&lt;=500000),"Likely Eligible","Check Conditions")</f>
        <v/>
      </c>
      <c r="M11" s="4" t="inlineStr">
        <is>
          <t>First-time buyer, new build</t>
        </is>
      </c>
    </row>
  </sheetData>
  <mergeCells count="1">
    <mergeCell ref="A1:M1"/>
  </mergeCells>
  <conditionalFormatting sqref="J3:J11">
    <cfRule type="expression" priority="1" dxfId="0" stopIfTrue="0">
      <formula>J3=30000</formula>
    </cfRule>
  </conditionalFormatting>
  <conditionalFormatting sqref="K3:K11">
    <cfRule type="expression" priority="2" dxfId="1" stopIfTrue="0">
      <formula>K3&gt;0</formula>
    </cfRule>
    <cfRule type="expression" priority="3" dxfId="0" stopIfTrue="0">
      <formula>K3&lt;=0</formula>
    </cfRule>
  </conditionalFormatting>
  <conditionalFormatting sqref="L3:L11">
    <cfRule type="expression" priority="4" dxfId="0" stopIfTrue="0">
      <formula>L3="Likely Eligible"</formula>
    </cfRule>
    <cfRule type="expression" priority="5" dxfId="1" stopIfTrue="0">
      <formula>L3="Check Conditions"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6" customWidth="1" min="3" max="3"/>
    <col width="28" customWidth="1" min="4" max="4"/>
    <col width="22" customWidth="1" min="5" max="5"/>
  </cols>
  <sheetData>
    <row r="1" ht="30" customHeight="1">
      <c r="A1" s="1" t="inlineStr">
        <is>
          <t>HTB Refund Estimate – Summary Dashboard</t>
        </is>
      </c>
      <c r="B1" s="36" t="n"/>
      <c r="C1" s="36" t="n"/>
      <c r="D1" s="36" t="n"/>
      <c r="E1" s="37" t="n"/>
    </row>
    <row r="2" ht="18" customHeight="1">
      <c r="A2" s="2" t="inlineStr">
        <is>
          <t>Key Performance Indicator</t>
        </is>
      </c>
      <c r="B2" s="2" t="inlineStr">
        <is>
          <t>Value</t>
        </is>
      </c>
    </row>
    <row r="3" ht="18" customHeight="1">
      <c r="A3" s="26" t="inlineStr">
        <is>
          <t>Total Number of Cases</t>
        </is>
      </c>
      <c r="B3" s="27">
        <f>COUNTA('Sample Cases'!A3:A11)</f>
        <v/>
      </c>
      <c r="D3" s="2" t="inlineStr">
        <is>
          <t>Eligible vs Not Eligible</t>
        </is>
      </c>
      <c r="E3" s="2" t="inlineStr">
        <is>
          <t>Count</t>
        </is>
      </c>
    </row>
    <row r="4" ht="18" customHeight="1">
      <c r="A4" s="28" t="inlineStr">
        <is>
          <t>Average Purchase Price (€)</t>
        </is>
      </c>
      <c r="B4" s="29">
        <f>IFERROR(AVERAGE('Sample Cases'!F3:F11),0)</f>
        <v/>
      </c>
      <c r="D4" s="4" t="inlineStr">
        <is>
          <t>Likely Eligible</t>
        </is>
      </c>
      <c r="E4" s="30">
        <f>COUNTIF('Sample Cases'!L3:L11,"Likely Eligible")</f>
        <v/>
      </c>
    </row>
    <row r="5" ht="18" customHeight="1">
      <c r="A5" s="26" t="inlineStr">
        <is>
          <t>Average Estimated HTB Refund (€)</t>
        </is>
      </c>
      <c r="B5" s="29">
        <f>IFERROR(AVERAGE('Sample Cases'!J3:J11),0)</f>
        <v/>
      </c>
      <c r="D5" s="8" t="inlineStr">
        <is>
          <t>Check Conditions</t>
        </is>
      </c>
      <c r="E5" s="31">
        <f>COUNTIF('Sample Cases'!L3:L11,"Check Conditions")</f>
        <v/>
      </c>
    </row>
    <row r="6" ht="18" customHeight="1">
      <c r="A6" s="28" t="inlineStr">
        <is>
          <t>Likely Eligible Cases</t>
        </is>
      </c>
      <c r="B6" s="27">
        <f>COUNTIF('Sample Cases'!L3:L11,"Likely Eligible")</f>
        <v/>
      </c>
    </row>
    <row r="7" ht="18" customHeight="1">
      <c r="A7" s="26" t="inlineStr">
        <is>
          <t>Cases with Funding Shortfall</t>
        </is>
      </c>
      <c r="B7" s="27">
        <f>COUNTIF('Sample Cases'!K3:K11,"&gt;"&amp;0)</f>
        <v/>
      </c>
    </row>
    <row r="8" ht="18" customHeight="1">
      <c r="A8" s="28" t="inlineStr">
        <is>
          <t>Average Deposit Gap (€)</t>
        </is>
      </c>
      <c r="B8" s="29">
        <f>IFERROR(AVERAGE('Sample Cases'!K3:K11),0)</f>
        <v/>
      </c>
    </row>
    <row r="9" ht="18" customHeight="1">
      <c r="A9" s="26" t="inlineStr">
        <is>
          <t>Total HTB Refunds Estimated (€)</t>
        </is>
      </c>
      <c r="B9" s="29">
        <f>IFERROR(SUM('Sample Cases'!J3:J11),0)</f>
        <v/>
      </c>
    </row>
    <row r="10" ht="18" customHeight="1">
      <c r="A10" s="28" t="inlineStr">
        <is>
          <t>Maximum HTB Refund in Sample (€)</t>
        </is>
      </c>
      <c r="B10" s="29">
        <f>IFERROR(MAX('Sample Cases'!J3:J11),0)</f>
        <v/>
      </c>
    </row>
    <row r="11" ht="18" customHeight="1">
      <c r="A11" s="26" t="inlineStr">
        <is>
          <t>Minimum HTB Refund in Sample (€)</t>
        </is>
      </c>
      <c r="B11" s="29">
        <f>IFERROR(MIN('Sample Cases'!J3:J11),0)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14" customWidth="1" min="1" max="1"/>
    <col width="80" customWidth="1" min="2" max="2"/>
  </cols>
  <sheetData>
    <row r="1" ht="28" customHeight="1">
      <c r="A1" s="19" t="inlineStr">
        <is>
          <t>Help to Buy (HTB) Refund Estimate – User Instructions</t>
        </is>
      </c>
      <c r="B1" s="37" t="n"/>
    </row>
    <row r="2" ht="18" customHeight="1">
      <c r="A2" s="3" t="inlineStr">
        <is>
          <t>WHAT IS THE HELP TO BUY SCHEME?</t>
        </is>
      </c>
      <c r="B2" s="37" t="n"/>
    </row>
    <row r="3" ht="42" customHeight="1">
      <c r="A3" s="32" t="inlineStr">
        <is>
          <t>Overview</t>
        </is>
      </c>
      <c r="B3" s="33" t="inlineStr">
        <is>
          <t>The Help to Buy (HTB) scheme is an Irish Government initiative administered by Revenue. It provides a refund of income tax and DIRT paid over the previous 4 years to first-time buyers purchasing or self-building a new residential property in Ireland.</t>
        </is>
      </c>
    </row>
    <row r="4" ht="42" customHeight="1">
      <c r="A4" s="34" t="inlineStr">
        <is>
          <t>Maximum Refund</t>
        </is>
      </c>
      <c r="B4" s="35" t="inlineStr">
        <is>
          <t>The maximum HTB refund is the LOWEST of: (1) 10% of the purchase price, (2) €30,000, and (3) the total income tax paid in the previous 4 tax years.</t>
        </is>
      </c>
    </row>
    <row r="5" ht="42" customHeight="1">
      <c r="A5" s="32" t="inlineStr">
        <is>
          <t>Property Limit</t>
        </is>
      </c>
      <c r="B5" s="33" t="inlineStr">
        <is>
          <t>The property must cost no more than €500,000. Second-hand homes do not qualify. Eligible types: new builds, self-builds, and off-plan purchases.</t>
        </is>
      </c>
    </row>
    <row r="6" ht="18" customHeight="1">
      <c r="A6" s="3" t="inlineStr">
        <is>
          <t>HOW TO USE THE HTB ESTIMATOR SHEET</t>
        </is>
      </c>
      <c r="B6" s="37" t="n"/>
    </row>
    <row r="7" ht="42" customHeight="1">
      <c r="A7" s="32" t="inlineStr">
        <is>
          <t>Step 1</t>
        </is>
      </c>
      <c r="B7" s="33" t="inlineStr">
        <is>
          <t>Enter your applicant details in the pale yellow input cells in column B of the 'HTB Estimator' sheet.</t>
        </is>
      </c>
    </row>
    <row r="8" ht="42" customHeight="1">
      <c r="A8" s="34" t="inlineStr">
        <is>
          <t>Step 2</t>
        </is>
      </c>
      <c r="B8" s="35" t="inlineStr">
        <is>
          <t>Enter the purchase price, deposit paid, and approved mortgage amount in the Property Details section.</t>
        </is>
      </c>
    </row>
    <row r="9" ht="42" customHeight="1">
      <c r="A9" s="32" t="inlineStr">
        <is>
          <t>Step 3</t>
        </is>
      </c>
      <c r="B9" s="33" t="inlineStr">
        <is>
          <t>Enter your income tax paid for each of the last 4 tax years. You can find this on your P60 or Employment Detail Summary, available through myAccount on Revenue.ie.</t>
        </is>
      </c>
    </row>
    <row r="10" ht="42" customHeight="1">
      <c r="A10" s="34" t="inlineStr">
        <is>
          <t>Step 4</t>
        </is>
      </c>
      <c r="B10" s="35" t="inlineStr">
        <is>
          <t>The Calculated Results section (column D) will automatically show your estimated HTB refund, deposit gap, LTV ratio, and funding status. No manual entry is needed in column D.</t>
        </is>
      </c>
    </row>
    <row r="11" ht="18" customHeight="1">
      <c r="A11" s="3" t="inlineStr">
        <is>
          <t>UNDERSTANDING THE RESULTS</t>
        </is>
      </c>
      <c r="B11" s="37" t="n"/>
    </row>
    <row r="12" ht="42" customHeight="1">
      <c r="A12" s="34" t="inlineStr">
        <is>
          <t>HTB Estimate</t>
        </is>
      </c>
      <c r="B12" s="35" t="inlineStr">
        <is>
          <t>The estimated refund shown is the maximum you may receive. Revenue will confirm the final amount. This is a GUIDE ONLY — not a confirmed Revenue figure.</t>
        </is>
      </c>
    </row>
    <row r="13" ht="42" customHeight="1">
      <c r="A13" s="32" t="inlineStr">
        <is>
          <t>Deposit Gap</t>
        </is>
      </c>
      <c r="B13" s="33" t="inlineStr">
        <is>
          <t>A positive deposit gap means additional funds are needed beyond your deposit, mortgage, and HTB refund to complete the purchase. A zero or negative figure means funding is covered.</t>
        </is>
      </c>
    </row>
    <row r="14" ht="42" customHeight="1">
      <c r="A14" s="34" t="inlineStr">
        <is>
          <t>Eligibility Flag</t>
        </is>
      </c>
      <c r="B14" s="35" t="inlineStr">
        <is>
          <t>'Likely Eligible' appears when you are a first-time buyer with qualifying tax history on a qualifying property. 'Check Conditions' means one or more conditions may not be met.</t>
        </is>
      </c>
    </row>
    <row r="15" ht="42" customHeight="1">
      <c r="A15" s="32" t="inlineStr">
        <is>
          <t>Tax Cap Check</t>
        </is>
      </c>
      <c r="B15" s="33" t="inlineStr">
        <is>
          <t>If the HTB refund equals your 4-year tax total, the refund is capped by your tax history. You may qualify for more if you had paid higher income tax.</t>
        </is>
      </c>
    </row>
    <row r="16" ht="18" customHeight="1">
      <c r="A16" s="3" t="inlineStr">
        <is>
          <t>SAMPLE CASES SHEET</t>
        </is>
      </c>
      <c r="B16" s="37" t="n"/>
    </row>
    <row r="17" ht="42" customHeight="1">
      <c r="A17" s="32" t="inlineStr">
        <is>
          <t>Purpose</t>
        </is>
      </c>
      <c r="B17" s="33" t="inlineStr">
        <is>
          <t>The 'Sample Cases' sheet provides 9 realistic Irish scenarios demonstrating how HTB estimates vary by price, deposit, and tax history. It is for illustration only — edit or replace with real data.</t>
        </is>
      </c>
    </row>
    <row r="18" ht="42" customHeight="1">
      <c r="A18" s="34" t="inlineStr">
        <is>
          <t>Conditional Formatting</t>
        </is>
      </c>
      <c r="B18" s="35" t="inlineStr">
        <is>
          <t>Green cells = positive outcome (covered / eligible). Red cells = shortfall or check conditions required.</t>
        </is>
      </c>
    </row>
    <row r="19" ht="18" customHeight="1">
      <c r="A19" s="3" t="inlineStr">
        <is>
          <t>IMPORTANT DISCLAIMERS</t>
        </is>
      </c>
      <c r="B19" s="37" t="n"/>
    </row>
    <row r="20" ht="42" customHeight="1">
      <c r="A20" s="34" t="inlineStr">
        <is>
          <t>Estimate Only</t>
        </is>
      </c>
      <c r="B20" s="35" t="inlineStr">
        <is>
          <t>This workbook provides an ESTIMATE ONLY. It does not constitute tax advice or a Revenue determination. Always verify your eligibility and claim through Revenue's myAccount / ROS portal.</t>
        </is>
      </c>
    </row>
    <row r="21" ht="42" customHeight="1">
      <c r="A21" s="32" t="inlineStr">
        <is>
          <t>Revenue Confirmation</t>
        </is>
      </c>
      <c r="B21" s="33" t="inlineStr">
        <is>
          <t>The final HTB amount is determined solely by Revenue. Apply via: www.revenue.ie/htb or through the Revenue Online Service (ROS). Your solicitor or mortgage broker can assist.</t>
        </is>
      </c>
    </row>
    <row r="22" ht="42" customHeight="1">
      <c r="A22" s="34" t="inlineStr">
        <is>
          <t>First-Time Buyer Rule</t>
        </is>
      </c>
      <c r="B22" s="35" t="inlineStr">
        <is>
          <t>ALL purchasers on the property must be first-time buyers. If any co-buyer has previously owned a property, the HTB scheme cannot be availed of.</t>
        </is>
      </c>
    </row>
    <row r="23" ht="42" customHeight="1">
      <c r="A23" s="32" t="inlineStr">
        <is>
          <t>Qualifying Properties</t>
        </is>
      </c>
      <c r="B23" s="33" t="inlineStr">
        <is>
          <t>Only new builds, self-builds (with a valid planning permission), and off-plan purchases qualify. Second-hand / existing homes do NOT qualify for HTB.</t>
        </is>
      </c>
    </row>
    <row r="24" ht="42" customHeight="1">
      <c r="A24" s="34" t="inlineStr">
        <is>
          <t>€30,000 Cap</t>
        </is>
      </c>
      <c r="B24" s="35" t="inlineStr">
        <is>
          <t>Even if 10% of the purchase price exceeds €30,000 and your tax paid exceeds €30,000, the maximum HTB refund is capped at €30,000 per application.</t>
        </is>
      </c>
    </row>
    <row r="25" ht="42" customHeight="1">
      <c r="A25" s="32" t="inlineStr">
        <is>
          <t>Date Format</t>
        </is>
      </c>
      <c r="B25" s="33" t="inlineStr">
        <is>
          <t>All dates in this workbook use the Irish DD/MM/YYYY format. Ensure you enter dates correctly.</t>
        </is>
      </c>
    </row>
  </sheetData>
  <mergeCells count="6">
    <mergeCell ref="A1:B1"/>
    <mergeCell ref="A2:B2"/>
    <mergeCell ref="A6:B6"/>
    <mergeCell ref="A11:B11"/>
    <mergeCell ref="A16:B16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2026-06-19T02:01:10Z</dcterms:created>
  <dcterms:modified xmlns:dcterms="http://purl.org/dc/terms/" xmlns:xsi="http://www.w3.org/2001/XMLSchema-instance" xsi:type="dcterms:W3CDTF">2026-06-19T02:01:10Z</dcterms:modified>
</cp:coreProperties>
</file>