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come" sheetId="1" state="visible" r:id="rId1"/>
    <sheet xmlns:r="http://schemas.openxmlformats.org/officeDocument/2006/relationships" name="Expenditure"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quot;€&quot;#,##0.00"/>
    <numFmt numFmtId="165" formatCode="0.0%"/>
  </numFmts>
  <fonts count="7">
    <font>
      <name val="Calibri"/>
      <family val="2"/>
      <color theme="1"/>
      <sz val="11"/>
      <scheme val="minor"/>
    </font>
    <font>
      <name val="Calibri"/>
      <b val="1"/>
      <color rgb="000F766E"/>
      <sz val="16"/>
    </font>
    <font>
      <i val="1"/>
      <color rgb="006B7280"/>
      <sz val="9"/>
    </font>
    <font>
      <name val="Calibri"/>
      <b val="1"/>
      <color rgb="00FFFFFF"/>
      <sz val="11"/>
    </font>
    <font>
      <b val="1"/>
    </font>
    <font>
      <b val="1"/>
      <color rgb="00FFFFFF"/>
    </font>
    <font>
      <b val="1"/>
      <color rgb="000F766E"/>
      <sz val="11"/>
    </font>
  </fonts>
  <fills count="6">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2" borderId="1" applyAlignment="1" pivotButton="0" quotePrefix="0" xfId="0">
      <alignment horizontal="center" vertical="center" wrapText="1"/>
    </xf>
    <xf numFmtId="0" fontId="3" fillId="5" borderId="1" pivotButton="0" quotePrefix="0" xfId="0"/>
    <xf numFmtId="0" fontId="0" fillId="3" borderId="1" applyAlignment="1" pivotButton="0" quotePrefix="0" xfId="0">
      <alignment horizontal="left" vertical="center" wrapText="1"/>
    </xf>
    <xf numFmtId="164" fontId="0" fillId="4" borderId="1" applyAlignment="1" pivotButton="0" quotePrefix="0" xfId="0">
      <alignment horizontal="right" vertical="center"/>
    </xf>
    <xf numFmtId="164" fontId="0" fillId="3" borderId="1" applyAlignment="1" pivotButton="0" quotePrefix="0" xfId="0">
      <alignment horizontal="right" vertical="center"/>
    </xf>
    <xf numFmtId="165" fontId="0" fillId="3" borderId="1" applyAlignment="1" pivotButton="0" quotePrefix="0" xfId="0">
      <alignment horizontal="right" vertical="center"/>
    </xf>
    <xf numFmtId="0" fontId="0" fillId="0" borderId="1" pivotButton="0" quotePrefix="0" xfId="0"/>
    <xf numFmtId="0" fontId="0" fillId="0" borderId="1" applyAlignment="1" pivotButton="0" quotePrefix="0" xfId="0">
      <alignment horizontal="left" vertical="center" wrapText="1"/>
    </xf>
    <xf numFmtId="164" fontId="0" fillId="0" borderId="1" applyAlignment="1" pivotButton="0" quotePrefix="0" xfId="0">
      <alignment horizontal="right" vertical="center"/>
    </xf>
    <xf numFmtId="165" fontId="0" fillId="0" borderId="1" applyAlignment="1" pivotButton="0" quotePrefix="0" xfId="0">
      <alignment horizontal="right" vertical="center"/>
    </xf>
    <xf numFmtId="0" fontId="0" fillId="5" borderId="1" pivotButton="0" quotePrefix="0" xfId="0"/>
    <xf numFmtId="0" fontId="4" fillId="5" borderId="1" applyAlignment="1" pivotButton="0" quotePrefix="0" xfId="0">
      <alignment horizontal="left" vertical="center" wrapText="1"/>
    </xf>
    <xf numFmtId="164" fontId="5" fillId="5" borderId="1" pivotButton="0" quotePrefix="0" xfId="0"/>
    <xf numFmtId="0" fontId="3" fillId="5" borderId="0" applyAlignment="1" pivotButton="0" quotePrefix="0" xfId="0">
      <alignment horizontal="left" vertical="center" wrapText="1"/>
    </xf>
    <xf numFmtId="0" fontId="4" fillId="3" borderId="1" pivotButton="0" quotePrefix="0" xfId="0"/>
    <xf numFmtId="164" fontId="0" fillId="3" borderId="1" pivotButton="0" quotePrefix="0" xfId="0"/>
    <xf numFmtId="0" fontId="4" fillId="0" borderId="1" pivotButton="0" quotePrefix="0" xfId="0"/>
    <xf numFmtId="164" fontId="0" fillId="0" borderId="1" pivotButton="0" quotePrefix="0" xfId="0"/>
    <xf numFmtId="164" fontId="0" fillId="4" borderId="1" pivotButton="0" quotePrefix="0" xfId="0"/>
    <xf numFmtId="0" fontId="4" fillId="0" borderId="0" pivotButton="0" quotePrefix="0" xfId="0"/>
    <xf numFmtId="0" fontId="3" fillId="5" borderId="0" pivotButton="0" quotePrefix="0" xfId="0"/>
    <xf numFmtId="0" fontId="0" fillId="3" borderId="1" pivotButton="0" quotePrefix="0" xfId="0"/>
    <xf numFmtId="165" fontId="0" fillId="3" borderId="1" pivotButton="0" quotePrefix="0" xfId="0"/>
    <xf numFmtId="165" fontId="0" fillId="0" borderId="1" pivotButton="0" quotePrefix="0" xfId="0"/>
    <xf numFmtId="0" fontId="3" fillId="2" borderId="1" pivotButton="0" quotePrefix="0" xfId="0"/>
    <xf numFmtId="0" fontId="6" fillId="0"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dxfs count="2">
    <dxf>
      <font>
        <b val="1"/>
        <color rgb="0022C55E"/>
      </font>
      <fill>
        <patternFill patternType="solid">
          <fgColor rgb="00DCFCE7"/>
          <bgColor rgb="00DCFCE7"/>
        </patternFill>
      </fill>
    </dxf>
    <dxf>
      <font>
        <b val="1"/>
        <color rgb="00DC2626"/>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Income by Category (€)</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'Dashboard'!$A$13:$A$20</f>
            </numRef>
          </cat>
          <val>
            <numRef>
              <f>'Dashboard'!$B$13:$B$20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Expenditure Breakdown</a:t>
            </a:r>
          </a:p>
        </rich>
      </tx>
    </title>
    <plotArea>
      <pieChart>
        <varyColors val="1"/>
        <ser>
          <idx val="0"/>
          <order val="0"/>
          <tx>
            <strRef>
              <f>'Dashboard'!F12</f>
            </strRef>
          </tx>
          <spPr>
            <a:ln xmlns:a="http://schemas.openxmlformats.org/drawingml/2006/main">
              <a:prstDash val="solid"/>
            </a:ln>
          </spPr>
          <cat>
            <numRef>
              <f>'Dashboard'!$E$13:$E$22</f>
            </numRef>
          </cat>
          <val>
            <numRef>
              <f>'Dashboard'!$F$13:$F$22</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Income vs Expenditure - Overview</a:t>
            </a:r>
          </a:p>
        </rich>
      </tx>
    </title>
    <plotArea>
      <barChart>
        <barDir val="col"/>
        <grouping val="clustered"/>
        <ser>
          <idx val="0"/>
          <order val="0"/>
          <tx>
            <strRef>
              <f>'Dashboard'!B40</f>
            </strRef>
          </tx>
          <spPr>
            <a:solidFill xmlns:a="http://schemas.openxmlformats.org/drawingml/2006/main">
              <a:srgbClr val="14B8A6"/>
            </a:solidFill>
            <a:ln xmlns:a="http://schemas.openxmlformats.org/drawingml/2006/main">
              <a:prstDash val="solid"/>
            </a:ln>
          </spPr>
          <cat>
            <numRef>
              <f>'Dashboard'!$A$41:$A$42</f>
            </numRef>
          </cat>
          <val>
            <numRef>
              <f>'Dashboard'!$B$41:$B$42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24</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24</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43</row>
      <rowOff>0</rowOff>
    </from>
    <ext cx="432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4"/>
  <sheetViews>
    <sheetView workbookViewId="0">
      <pane ySplit="3" topLeftCell="A4" activePane="bottomLeft" state="frozen"/>
      <selection pane="bottomLeft" activeCell="A1" sqref="A1"/>
    </sheetView>
  </sheetViews>
  <sheetFormatPr baseColWidth="8" defaultRowHeight="15"/>
  <cols>
    <col width="12" customWidth="1" min="1" max="1"/>
    <col width="30" customWidth="1" min="2" max="2"/>
    <col width="18" customWidth="1" min="3" max="3"/>
    <col width="20" customWidth="1" min="4" max="4"/>
    <col width="13" customWidth="1" min="5" max="5"/>
    <col width="15" customWidth="1" min="6" max="6"/>
    <col width="13" customWidth="1" min="7" max="7"/>
    <col width="13" customWidth="1" min="8" max="8"/>
    <col width="12" customWidth="1" min="9" max="9"/>
    <col width="18" customWidth="1" min="11" max="11"/>
    <col width="8" customWidth="1" min="12" max="12"/>
  </cols>
  <sheetData>
    <row r="1" ht="26" customHeight="1">
      <c r="A1" s="1" t="inlineStr">
        <is>
          <t>Cluain Dara GAA Club – Treasurer's Report: Income Register 2026</t>
        </is>
      </c>
    </row>
    <row r="2">
      <c r="A2" s="2" t="inlineStr">
        <is>
          <t>Club Reg No: GAA-KE-0472</t>
        </is>
      </c>
    </row>
    <row r="3">
      <c r="A3" s="3" t="inlineStr">
        <is>
          <t>Date</t>
        </is>
      </c>
      <c r="B3" s="3" t="inlineStr">
        <is>
          <t>Description</t>
        </is>
      </c>
      <c r="C3" s="3" t="inlineStr">
        <is>
          <t>Category</t>
        </is>
      </c>
      <c r="D3" s="3" t="inlineStr">
        <is>
          <t>Source / Member</t>
        </is>
      </c>
      <c r="E3" s="3" t="inlineStr">
        <is>
          <t>Amount</t>
        </is>
      </c>
      <c r="F3" s="3" t="inlineStr">
        <is>
          <t>Payment Method</t>
        </is>
      </c>
      <c r="G3" s="3" t="inlineStr">
        <is>
          <t>Budgeted</t>
        </is>
      </c>
      <c r="H3" s="3" t="inlineStr">
        <is>
          <t>Variance</t>
        </is>
      </c>
      <c r="I3" s="3" t="inlineStr">
        <is>
          <t>Variance %</t>
        </is>
      </c>
      <c r="K3" s="4" t="inlineStr">
        <is>
          <t>Category Count</t>
        </is>
      </c>
      <c r="L3" s="4" t="inlineStr">
        <is>
          <t>Count</t>
        </is>
      </c>
    </row>
    <row r="4">
      <c r="A4" s="5" t="inlineStr">
        <is>
          <t>12/01/2026</t>
        </is>
      </c>
      <c r="B4" s="5" t="inlineStr">
        <is>
          <t>Annual adult membership fees</t>
        </is>
      </c>
      <c r="C4" s="5" t="inlineStr">
        <is>
          <t>Membership Fees</t>
        </is>
      </c>
      <c r="D4" s="5" t="inlineStr">
        <is>
          <t>Club Members</t>
        </is>
      </c>
      <c r="E4" s="6" t="n">
        <v>4850</v>
      </c>
      <c r="F4" s="5" t="inlineStr">
        <is>
          <t>Bank Transfer</t>
        </is>
      </c>
      <c r="G4" s="6" t="n">
        <v>4500</v>
      </c>
      <c r="H4" s="7">
        <f>E4-G4</f>
        <v/>
      </c>
      <c r="I4" s="8">
        <f>IFERROR(H4/G4,0)</f>
        <v/>
      </c>
      <c r="K4" s="9" t="inlineStr">
        <is>
          <t>Membership Fees</t>
        </is>
      </c>
      <c r="L4" s="9">
        <f>COUNTIF(C4:C13,K4)</f>
        <v/>
      </c>
    </row>
    <row r="5">
      <c r="A5" s="10" t="inlineStr">
        <is>
          <t>20/01/2026</t>
        </is>
      </c>
      <c r="B5" s="10" t="inlineStr">
        <is>
          <t>Juvenile membership fees</t>
        </is>
      </c>
      <c r="C5" s="10" t="inlineStr">
        <is>
          <t>Membership Fees</t>
        </is>
      </c>
      <c r="D5" s="10" t="inlineStr">
        <is>
          <t>Parents Committee</t>
        </is>
      </c>
      <c r="E5" s="6" t="n">
        <v>3120</v>
      </c>
      <c r="F5" s="10" t="inlineStr">
        <is>
          <t>Online</t>
        </is>
      </c>
      <c r="G5" s="6" t="n">
        <v>3000</v>
      </c>
      <c r="H5" s="11">
        <f>E5-G5</f>
        <v/>
      </c>
      <c r="I5" s="12">
        <f>IFERROR(H5/G5,0)</f>
        <v/>
      </c>
      <c r="K5" s="9" t="inlineStr">
        <is>
          <t>Gate Receipts</t>
        </is>
      </c>
      <c r="L5" s="9">
        <f>COUNTIF(C4:C13,K5)</f>
        <v/>
      </c>
    </row>
    <row r="6">
      <c r="A6" s="5" t="inlineStr">
        <is>
          <t>08/02/2026</t>
        </is>
      </c>
      <c r="B6" s="5" t="inlineStr">
        <is>
          <t>Senior football championship gate</t>
        </is>
      </c>
      <c r="C6" s="5" t="inlineStr">
        <is>
          <t>Gate Receipts</t>
        </is>
      </c>
      <c r="D6" s="5" t="inlineStr">
        <is>
          <t>Match Day</t>
        </is>
      </c>
      <c r="E6" s="6" t="n">
        <v>1680</v>
      </c>
      <c r="F6" s="5" t="inlineStr">
        <is>
          <t>Cash</t>
        </is>
      </c>
      <c r="G6" s="6" t="n">
        <v>1500</v>
      </c>
      <c r="H6" s="7">
        <f>E6-G6</f>
        <v/>
      </c>
      <c r="I6" s="8">
        <f>IFERROR(H6/G6,0)</f>
        <v/>
      </c>
      <c r="K6" s="9" t="inlineStr">
        <is>
          <t>Fundraising</t>
        </is>
      </c>
      <c r="L6" s="9">
        <f>COUNTIF(C4:C13,K6)</f>
        <v/>
      </c>
    </row>
    <row r="7">
      <c r="A7" s="10" t="inlineStr">
        <is>
          <t>02/03/2026</t>
        </is>
      </c>
      <c r="B7" s="10" t="inlineStr">
        <is>
          <t>Club lotto weekly draw (Q1)</t>
        </is>
      </c>
      <c r="C7" s="10" t="inlineStr">
        <is>
          <t>Club Lotto</t>
        </is>
      </c>
      <c r="D7" s="10" t="inlineStr">
        <is>
          <t>Lotto Committee</t>
        </is>
      </c>
      <c r="E7" s="6" t="n">
        <v>5460</v>
      </c>
      <c r="F7" s="10" t="inlineStr">
        <is>
          <t>Cash</t>
        </is>
      </c>
      <c r="G7" s="6" t="n">
        <v>5200</v>
      </c>
      <c r="H7" s="11">
        <f>E7-G7</f>
        <v/>
      </c>
      <c r="I7" s="12">
        <f>IFERROR(H7/G7,0)</f>
        <v/>
      </c>
      <c r="K7" s="9" t="inlineStr">
        <is>
          <t>Club Lotto</t>
        </is>
      </c>
      <c r="L7" s="9">
        <f>COUNTIF(C4:C13,K7)</f>
        <v/>
      </c>
    </row>
    <row r="8">
      <c r="A8" s="5" t="inlineStr">
        <is>
          <t>18/03/2026</t>
        </is>
      </c>
      <c r="B8" s="5" t="inlineStr">
        <is>
          <t>Table quiz fundraiser</t>
        </is>
      </c>
      <c r="C8" s="5" t="inlineStr">
        <is>
          <t>Fundraising</t>
        </is>
      </c>
      <c r="D8" s="5" t="inlineStr">
        <is>
          <t>Fundraising Committee</t>
        </is>
      </c>
      <c r="E8" s="6" t="n">
        <v>1975</v>
      </c>
      <c r="F8" s="5" t="inlineStr">
        <is>
          <t>Cash</t>
        </is>
      </c>
      <c r="G8" s="6" t="n">
        <v>1800</v>
      </c>
      <c r="H8" s="7">
        <f>E8-G8</f>
        <v/>
      </c>
      <c r="I8" s="8">
        <f>IFERROR(H8/G8,0)</f>
        <v/>
      </c>
      <c r="K8" s="9" t="inlineStr">
        <is>
          <t>Sponsorship</t>
        </is>
      </c>
      <c r="L8" s="9">
        <f>COUNTIF(C4:C13,K8)</f>
        <v/>
      </c>
    </row>
    <row r="9">
      <c r="A9" s="10" t="inlineStr">
        <is>
          <t>05/04/2026</t>
        </is>
      </c>
      <c r="B9" s="10" t="inlineStr">
        <is>
          <t>Local business sponsorship - jerseys</t>
        </is>
      </c>
      <c r="C9" s="10" t="inlineStr">
        <is>
          <t>Sponsorship</t>
        </is>
      </c>
      <c r="D9" s="10" t="inlineStr">
        <is>
          <t>O'Brien Motors Ltd</t>
        </is>
      </c>
      <c r="E9" s="6" t="n">
        <v>3500</v>
      </c>
      <c r="F9" s="10" t="inlineStr">
        <is>
          <t>Bank Transfer</t>
        </is>
      </c>
      <c r="G9" s="6" t="n">
        <v>3500</v>
      </c>
      <c r="H9" s="11">
        <f>E9-G9</f>
        <v/>
      </c>
      <c r="I9" s="12">
        <f>IFERROR(H9/G9,0)</f>
        <v/>
      </c>
      <c r="K9" s="9" t="inlineStr">
        <is>
          <t>Bar Income</t>
        </is>
      </c>
      <c r="L9" s="9">
        <f>COUNTIF(C4:C13,K9)</f>
        <v/>
      </c>
    </row>
    <row r="10">
      <c r="A10" s="5" t="inlineStr">
        <is>
          <t>22/04/2026</t>
        </is>
      </c>
      <c r="B10" s="5" t="inlineStr">
        <is>
          <t>Bar income - social night</t>
        </is>
      </c>
      <c r="C10" s="5" t="inlineStr">
        <is>
          <t>Bar Income</t>
        </is>
      </c>
      <c r="D10" s="5" t="inlineStr">
        <is>
          <t>Club Bar</t>
        </is>
      </c>
      <c r="E10" s="6" t="n">
        <v>2140</v>
      </c>
      <c r="F10" s="5" t="inlineStr">
        <is>
          <t>Cash</t>
        </is>
      </c>
      <c r="G10" s="6" t="n">
        <v>2000</v>
      </c>
      <c r="H10" s="7">
        <f>E10-G10</f>
        <v/>
      </c>
      <c r="I10" s="8">
        <f>IFERROR(H10/G10,0)</f>
        <v/>
      </c>
      <c r="K10" s="9" t="inlineStr">
        <is>
          <t>Grants</t>
        </is>
      </c>
      <c r="L10" s="9">
        <f>COUNTIF(C4:C13,K10)</f>
        <v/>
      </c>
    </row>
    <row r="11">
      <c r="A11" s="10" t="inlineStr">
        <is>
          <t>14/05/2026</t>
        </is>
      </c>
      <c r="B11" s="10" t="inlineStr">
        <is>
          <t>Sports Capital Grant drawdown</t>
        </is>
      </c>
      <c r="C11" s="10" t="inlineStr">
        <is>
          <t>Grants</t>
        </is>
      </c>
      <c r="D11" s="10" t="inlineStr">
        <is>
          <t>Sports Ireland</t>
        </is>
      </c>
      <c r="E11" s="6" t="n">
        <v>8000</v>
      </c>
      <c r="F11" s="10" t="inlineStr">
        <is>
          <t>Bank Transfer</t>
        </is>
      </c>
      <c r="G11" s="6" t="n">
        <v>8000</v>
      </c>
      <c r="H11" s="11">
        <f>E11-G11</f>
        <v/>
      </c>
      <c r="I11" s="12">
        <f>IFERROR(H11/G11,0)</f>
        <v/>
      </c>
      <c r="K11" s="9" t="inlineStr">
        <is>
          <t>Other Income</t>
        </is>
      </c>
      <c r="L11" s="9">
        <f>COUNTIF(C4:C13,K11)</f>
        <v/>
      </c>
    </row>
    <row r="12">
      <c r="A12" s="5" t="inlineStr">
        <is>
          <t>01/06/2026</t>
        </is>
      </c>
      <c r="B12" s="5" t="inlineStr">
        <is>
          <t>Championship gate receipts</t>
        </is>
      </c>
      <c r="C12" s="5" t="inlineStr">
        <is>
          <t>Gate Receipts</t>
        </is>
      </c>
      <c r="D12" s="5" t="inlineStr">
        <is>
          <t>Match Day</t>
        </is>
      </c>
      <c r="E12" s="6" t="n">
        <v>2210</v>
      </c>
      <c r="F12" s="5" t="inlineStr">
        <is>
          <t>Cash</t>
        </is>
      </c>
      <c r="G12" s="6" t="n">
        <v>1800</v>
      </c>
      <c r="H12" s="7">
        <f>E12-G12</f>
        <v/>
      </c>
      <c r="I12" s="8">
        <f>IFERROR(H12/G12,0)</f>
        <v/>
      </c>
    </row>
    <row r="13">
      <c r="A13" s="10" t="inlineStr">
        <is>
          <t>20/06/2026</t>
        </is>
      </c>
      <c r="B13" s="10" t="inlineStr">
        <is>
          <t>Golf classic fundraiser</t>
        </is>
      </c>
      <c r="C13" s="10" t="inlineStr">
        <is>
          <t>Fundraising</t>
        </is>
      </c>
      <c r="D13" s="10" t="inlineStr">
        <is>
          <t>Fundraising Committee</t>
        </is>
      </c>
      <c r="E13" s="6" t="n">
        <v>3260</v>
      </c>
      <c r="F13" s="10" t="inlineStr">
        <is>
          <t>Cheque</t>
        </is>
      </c>
      <c r="G13" s="6" t="n">
        <v>3000</v>
      </c>
      <c r="H13" s="11">
        <f>E13-G13</f>
        <v/>
      </c>
      <c r="I13" s="12">
        <f>IFERROR(H13/G13,0)</f>
        <v/>
      </c>
    </row>
    <row r="14">
      <c r="A14" s="13" t="n"/>
      <c r="B14" s="14" t="inlineStr">
        <is>
          <t>TOTAL INCOME</t>
        </is>
      </c>
      <c r="C14" s="13" t="n"/>
      <c r="D14" s="13" t="n"/>
      <c r="E14" s="15">
        <f>SUM(E4:E13)</f>
        <v/>
      </c>
      <c r="F14" s="13" t="n"/>
      <c r="G14" s="15">
        <f>SUM(G4:G13)</f>
        <v/>
      </c>
      <c r="H14" s="15">
        <f>SUM(H4:H13)</f>
        <v/>
      </c>
      <c r="I14" s="13" t="n"/>
    </row>
  </sheetData>
  <mergeCells count="1">
    <mergeCell ref="A1:I1"/>
  </mergeCells>
  <conditionalFormatting sqref="I4:I13">
    <cfRule type="expression" priority="1" dxfId="0">
      <formula>I4&gt;=0</formula>
    </cfRule>
    <cfRule type="expression" priority="2" dxfId="1">
      <formula>I4&lt;0</formula>
    </cfRule>
  </conditionalFormatting>
  <dataValidations count="2">
    <dataValidation sqref="C4:C33" showErrorMessage="1" showInputMessage="1" allowBlank="1" type="list">
      <formula1>"Membership Fees,Gate Receipts,Fundraising,Club Lotto,Sponsorship,Bar Income,Grants,Other Income"</formula1>
    </dataValidation>
    <dataValidation sqref="F4:F33" showErrorMessage="1" showInputMessage="1" allowBlank="1" type="list">
      <formula1>"Cash,Cheque,Bank Transfer,Card,Online"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workbookViewId="0">
      <pane ySplit="3" topLeftCell="A4" activePane="bottomLeft" state="frozen"/>
      <selection pane="bottomLeft" activeCell="A1" sqref="A1"/>
    </sheetView>
  </sheetViews>
  <sheetFormatPr baseColWidth="8" defaultRowHeight="15"/>
  <cols>
    <col width="12" customWidth="1" min="1" max="1"/>
    <col width="32" customWidth="1" min="2" max="2"/>
    <col width="20" customWidth="1" min="3" max="3"/>
    <col width="22" customWidth="1" min="4" max="4"/>
    <col width="13" customWidth="1" min="5" max="5"/>
    <col width="15" customWidth="1" min="6" max="6"/>
    <col width="13" customWidth="1" min="7" max="7"/>
    <col width="13" customWidth="1" min="8" max="8"/>
    <col width="12" customWidth="1" min="9" max="9"/>
    <col width="20" customWidth="1" min="11" max="11"/>
    <col width="8" customWidth="1" min="12" max="12"/>
  </cols>
  <sheetData>
    <row r="1" ht="26" customHeight="1">
      <c r="A1" s="1" t="inlineStr">
        <is>
          <t>Cluain Dara GAA Club – Treasurer's Report: Expenditure Register 2026</t>
        </is>
      </c>
    </row>
    <row r="2">
      <c r="A2" s="2" t="inlineStr">
        <is>
          <t>All amounts VAT-exclusive unless stated</t>
        </is>
      </c>
    </row>
    <row r="3">
      <c r="A3" s="3" t="inlineStr">
        <is>
          <t>Date</t>
        </is>
      </c>
      <c r="B3" s="3" t="inlineStr">
        <is>
          <t>Description</t>
        </is>
      </c>
      <c r="C3" s="3" t="inlineStr">
        <is>
          <t>Category</t>
        </is>
      </c>
      <c r="D3" s="3" t="inlineStr">
        <is>
          <t>Supplier</t>
        </is>
      </c>
      <c r="E3" s="3" t="inlineStr">
        <is>
          <t>Amount</t>
        </is>
      </c>
      <c r="F3" s="3" t="inlineStr">
        <is>
          <t>Payment Method</t>
        </is>
      </c>
      <c r="G3" s="3" t="inlineStr">
        <is>
          <t>Budgeted</t>
        </is>
      </c>
      <c r="H3" s="3" t="inlineStr">
        <is>
          <t>Variance</t>
        </is>
      </c>
      <c r="I3" s="3" t="inlineStr">
        <is>
          <t>Variance %</t>
        </is>
      </c>
      <c r="K3" s="4" t="inlineStr">
        <is>
          <t>Category Count</t>
        </is>
      </c>
      <c r="L3" s="4" t="inlineStr">
        <is>
          <t>Count</t>
        </is>
      </c>
    </row>
    <row r="4">
      <c r="A4" s="5" t="inlineStr">
        <is>
          <t>15/01/2026</t>
        </is>
      </c>
      <c r="B4" s="5" t="inlineStr">
        <is>
          <t>Pitch fertiliser and line marking paint</t>
        </is>
      </c>
      <c r="C4" s="5" t="inlineStr">
        <is>
          <t>Pitch Maintenance</t>
        </is>
      </c>
      <c r="D4" s="5" t="inlineStr">
        <is>
          <t>Green Fields Supplies</t>
        </is>
      </c>
      <c r="E4" s="6" t="n">
        <v>640</v>
      </c>
      <c r="F4" s="5" t="inlineStr">
        <is>
          <t>Bank Transfer</t>
        </is>
      </c>
      <c r="G4" s="6" t="n">
        <v>700</v>
      </c>
      <c r="H4" s="7">
        <f>G4-E4</f>
        <v/>
      </c>
      <c r="I4" s="8">
        <f>IFERROR(H4/G4,0)</f>
        <v/>
      </c>
      <c r="K4" s="9" t="inlineStr">
        <is>
          <t>Pitch Maintenance</t>
        </is>
      </c>
      <c r="L4" s="9">
        <f>COUNTIF(C4:C13,K4)</f>
        <v/>
      </c>
    </row>
    <row r="5">
      <c r="A5" s="10" t="inlineStr">
        <is>
          <t>01/02/2026</t>
        </is>
      </c>
      <c r="B5" s="10" t="inlineStr">
        <is>
          <t>Referee fees - league fixtures</t>
        </is>
      </c>
      <c r="C5" s="10" t="inlineStr">
        <is>
          <t>Referee Fees</t>
        </is>
      </c>
      <c r="D5" s="10" t="inlineStr">
        <is>
          <t>Kildare GAA Referees Assoc</t>
        </is>
      </c>
      <c r="E5" s="6" t="n">
        <v>890</v>
      </c>
      <c r="F5" s="10" t="inlineStr">
        <is>
          <t>Cheque</t>
        </is>
      </c>
      <c r="G5" s="6" t="n">
        <v>850</v>
      </c>
      <c r="H5" s="11">
        <f>G5-E5</f>
        <v/>
      </c>
      <c r="I5" s="12">
        <f>IFERROR(H5/G5,0)</f>
        <v/>
      </c>
      <c r="K5" s="9" t="inlineStr">
        <is>
          <t>Referee Fees</t>
        </is>
      </c>
      <c r="L5" s="9">
        <f>COUNTIF(C4:C13,K5)</f>
        <v/>
      </c>
    </row>
    <row r="6">
      <c r="A6" s="5" t="inlineStr">
        <is>
          <t>19/02/2026</t>
        </is>
      </c>
      <c r="B6" s="5" t="inlineStr">
        <is>
          <t>New training gear and sliotars</t>
        </is>
      </c>
      <c r="C6" s="5" t="inlineStr">
        <is>
          <t>Equipment &amp; Gear</t>
        </is>
      </c>
      <c r="D6" s="5" t="inlineStr">
        <is>
          <t>O'Neills Sportswear</t>
        </is>
      </c>
      <c r="E6" s="6" t="n">
        <v>1450</v>
      </c>
      <c r="F6" s="5" t="inlineStr">
        <is>
          <t>Card</t>
        </is>
      </c>
      <c r="G6" s="6" t="n">
        <v>1300</v>
      </c>
      <c r="H6" s="7">
        <f>G6-E6</f>
        <v/>
      </c>
      <c r="I6" s="8">
        <f>IFERROR(H6/G6,0)</f>
        <v/>
      </c>
      <c r="K6" s="9" t="inlineStr">
        <is>
          <t>Equipment &amp; Gear</t>
        </is>
      </c>
      <c r="L6" s="9">
        <f>COUNTIF(C4:C13,K6)</f>
        <v/>
      </c>
    </row>
    <row r="7">
      <c r="A7" s="10" t="inlineStr">
        <is>
          <t>05/03/2026</t>
        </is>
      </c>
      <c r="B7" s="10" t="inlineStr">
        <is>
          <t>Public liability insurance renewal</t>
        </is>
      </c>
      <c r="C7" s="10" t="inlineStr">
        <is>
          <t>Insurance</t>
        </is>
      </c>
      <c r="D7" s="10" t="inlineStr">
        <is>
          <t>GAA Insurance Scheme</t>
        </is>
      </c>
      <c r="E7" s="6" t="n">
        <v>3200</v>
      </c>
      <c r="F7" s="10" t="inlineStr">
        <is>
          <t>Bank Transfer</t>
        </is>
      </c>
      <c r="G7" s="6" t="n">
        <v>3200</v>
      </c>
      <c r="H7" s="11">
        <f>G7-E7</f>
        <v/>
      </c>
      <c r="I7" s="12">
        <f>IFERROR(H7/G7,0)</f>
        <v/>
      </c>
      <c r="K7" s="9" t="inlineStr">
        <is>
          <t>Insurance</t>
        </is>
      </c>
      <c r="L7" s="9">
        <f>COUNTIF(C4:C13,K7)</f>
        <v/>
      </c>
    </row>
    <row r="8">
      <c r="A8" s="5" t="inlineStr">
        <is>
          <t>28/03/2026</t>
        </is>
      </c>
      <c r="B8" s="5" t="inlineStr">
        <is>
          <t>Clubhouse electricity and heating</t>
        </is>
      </c>
      <c r="C8" s="5" t="inlineStr">
        <is>
          <t>Utilities</t>
        </is>
      </c>
      <c r="D8" s="5" t="inlineStr">
        <is>
          <t>Electric Ireland</t>
        </is>
      </c>
      <c r="E8" s="6" t="n">
        <v>615</v>
      </c>
      <c r="F8" s="5" t="inlineStr">
        <is>
          <t>Bank Transfer</t>
        </is>
      </c>
      <c r="G8" s="6" t="n">
        <v>600</v>
      </c>
      <c r="H8" s="7">
        <f>G8-E8</f>
        <v/>
      </c>
      <c r="I8" s="8">
        <f>IFERROR(H8/G8,0)</f>
        <v/>
      </c>
      <c r="K8" s="9" t="inlineStr">
        <is>
          <t>Utilities</t>
        </is>
      </c>
      <c r="L8" s="9">
        <f>COUNTIF(C4:C13,K8)</f>
        <v/>
      </c>
    </row>
    <row r="9">
      <c r="A9" s="10" t="inlineStr">
        <is>
          <t>10/04/2026</t>
        </is>
      </c>
      <c r="B9" s="10" t="inlineStr">
        <is>
          <t>Foundation coaching course fees</t>
        </is>
      </c>
      <c r="C9" s="10" t="inlineStr">
        <is>
          <t>Coaching &amp; Courses</t>
        </is>
      </c>
      <c r="D9" s="10" t="inlineStr">
        <is>
          <t>GAA Coaching Ireland</t>
        </is>
      </c>
      <c r="E9" s="6" t="n">
        <v>480</v>
      </c>
      <c r="F9" s="10" t="inlineStr">
        <is>
          <t>Online</t>
        </is>
      </c>
      <c r="G9" s="6" t="n">
        <v>500</v>
      </c>
      <c r="H9" s="11">
        <f>G9-E9</f>
        <v/>
      </c>
      <c r="I9" s="12">
        <f>IFERROR(H9/G9,0)</f>
        <v/>
      </c>
      <c r="K9" s="9" t="inlineStr">
        <is>
          <t>Coaching &amp; Courses</t>
        </is>
      </c>
      <c r="L9" s="9">
        <f>COUNTIF(C4:C13,K9)</f>
        <v/>
      </c>
    </row>
    <row r="10">
      <c r="A10" s="5" t="inlineStr">
        <is>
          <t>30/04/2026</t>
        </is>
      </c>
      <c r="B10" s="5" t="inlineStr">
        <is>
          <t>Away championship match travel (bus)</t>
        </is>
      </c>
      <c r="C10" s="5" t="inlineStr">
        <is>
          <t>Away Travel</t>
        </is>
      </c>
      <c r="D10" s="5" t="inlineStr">
        <is>
          <t>Local Coach Hire</t>
        </is>
      </c>
      <c r="E10" s="6" t="n">
        <v>720</v>
      </c>
      <c r="F10" s="5" t="inlineStr">
        <is>
          <t>Cash</t>
        </is>
      </c>
      <c r="G10" s="6" t="n">
        <v>650</v>
      </c>
      <c r="H10" s="7">
        <f>G10-E10</f>
        <v/>
      </c>
      <c r="I10" s="8">
        <f>IFERROR(H10/G10,0)</f>
        <v/>
      </c>
      <c r="K10" s="9" t="inlineStr">
        <is>
          <t>Away Travel</t>
        </is>
      </c>
      <c r="L10" s="9">
        <f>COUNTIF(C4:C13,K10)</f>
        <v/>
      </c>
    </row>
    <row r="11">
      <c r="A11" s="10" t="inlineStr">
        <is>
          <t>16/05/2026</t>
        </is>
      </c>
      <c r="B11" s="10" t="inlineStr">
        <is>
          <t>Dressing room roof repair</t>
        </is>
      </c>
      <c r="C11" s="10" t="inlineStr">
        <is>
          <t>Club Development</t>
        </is>
      </c>
      <c r="D11" s="10" t="inlineStr">
        <is>
          <t>Cluain Builders Ltd</t>
        </is>
      </c>
      <c r="E11" s="6" t="n">
        <v>2650</v>
      </c>
      <c r="F11" s="10" t="inlineStr">
        <is>
          <t>Bank Transfer</t>
        </is>
      </c>
      <c r="G11" s="6" t="n">
        <v>2500</v>
      </c>
      <c r="H11" s="11">
        <f>G11-E11</f>
        <v/>
      </c>
      <c r="I11" s="12">
        <f>IFERROR(H11/G11,0)</f>
        <v/>
      </c>
      <c r="K11" s="9" t="inlineStr">
        <is>
          <t>Club Development</t>
        </is>
      </c>
      <c r="L11" s="9">
        <f>COUNTIF(C4:C13,K11)</f>
        <v/>
      </c>
    </row>
    <row r="12">
      <c r="A12" s="5" t="inlineStr">
        <is>
          <t>02/06/2026</t>
        </is>
      </c>
      <c r="B12" s="5" t="inlineStr">
        <is>
          <t>Grass cutting contract - summer</t>
        </is>
      </c>
      <c r="C12" s="5" t="inlineStr">
        <is>
          <t>Grounds &amp; Facilities</t>
        </is>
      </c>
      <c r="D12" s="5" t="inlineStr">
        <is>
          <t>Tidy Grounds Services</t>
        </is>
      </c>
      <c r="E12" s="6" t="n">
        <v>540</v>
      </c>
      <c r="F12" s="5" t="inlineStr">
        <is>
          <t>Cheque</t>
        </is>
      </c>
      <c r="G12" s="6" t="n">
        <v>550</v>
      </c>
      <c r="H12" s="7">
        <f>G12-E12</f>
        <v/>
      </c>
      <c r="I12" s="8">
        <f>IFERROR(H12/G12,0)</f>
        <v/>
      </c>
      <c r="K12" s="9" t="inlineStr">
        <is>
          <t>Grounds &amp; Facilities</t>
        </is>
      </c>
      <c r="L12" s="9">
        <f>COUNTIF(C4:C13,K12)</f>
        <v/>
      </c>
    </row>
    <row r="13">
      <c r="A13" s="10" t="inlineStr">
        <is>
          <t>25/06/2026</t>
        </is>
      </c>
      <c r="B13" s="10" t="inlineStr">
        <is>
          <t>Office supplies and printing</t>
        </is>
      </c>
      <c r="C13" s="10" t="inlineStr">
        <is>
          <t>Miscellaneous</t>
        </is>
      </c>
      <c r="D13" s="10" t="inlineStr">
        <is>
          <t>Office World Naas</t>
        </is>
      </c>
      <c r="E13" s="6" t="n">
        <v>165</v>
      </c>
      <c r="F13" s="10" t="inlineStr">
        <is>
          <t>Card</t>
        </is>
      </c>
      <c r="G13" s="6" t="n">
        <v>200</v>
      </c>
      <c r="H13" s="11">
        <f>G13-E13</f>
        <v/>
      </c>
      <c r="I13" s="12">
        <f>IFERROR(H13/G13,0)</f>
        <v/>
      </c>
      <c r="K13" s="9" t="inlineStr">
        <is>
          <t>Miscellaneous</t>
        </is>
      </c>
      <c r="L13" s="9">
        <f>COUNTIF(C4:C13,K13)</f>
        <v/>
      </c>
    </row>
    <row r="14">
      <c r="A14" s="13" t="n"/>
      <c r="B14" s="14" t="inlineStr">
        <is>
          <t>TOTAL EXPENDITURE</t>
        </is>
      </c>
      <c r="C14" s="13" t="n"/>
      <c r="D14" s="13" t="n"/>
      <c r="E14" s="15">
        <f>SUM(E4:E13)</f>
        <v/>
      </c>
      <c r="F14" s="13" t="n"/>
      <c r="G14" s="15">
        <f>SUM(G4:G13)</f>
        <v/>
      </c>
      <c r="H14" s="15">
        <f>SUM(H4:H13)</f>
        <v/>
      </c>
      <c r="I14" s="13" t="n"/>
    </row>
  </sheetData>
  <mergeCells count="1">
    <mergeCell ref="A1:I1"/>
  </mergeCells>
  <conditionalFormatting sqref="H4:H13">
    <cfRule type="expression" priority="1" dxfId="0">
      <formula>H4&gt;=0</formula>
    </cfRule>
    <cfRule type="expression" priority="2" dxfId="1">
      <formula>H4&lt;0</formula>
    </cfRule>
  </conditionalFormatting>
  <dataValidations count="2">
    <dataValidation sqref="C4:C33" showErrorMessage="1" showInputMessage="1" allowBlank="1" type="list">
      <formula1>"Pitch Maintenance,Referee Fees,Equipment &amp; Gear,Insurance,Utilities,Coaching &amp; Courses,Away Travel,Club Development,Grounds &amp; Facilities,Miscellaneous"</formula1>
    </dataValidation>
    <dataValidation sqref="F4:F33" showErrorMessage="1" showInputMessage="1" allowBlank="1" type="list">
      <formula1>"Cash,Cheque,Bank Transfer,Card,Online"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26" customWidth="1" min="1" max="1"/>
    <col width="16" customWidth="1" min="2" max="2"/>
    <col width="12" customWidth="1" min="3" max="3"/>
    <col width="10" customWidth="1" min="4" max="4"/>
    <col width="22" customWidth="1" min="5" max="5"/>
    <col width="16" customWidth="1" min="6" max="6"/>
    <col width="12" customWidth="1" min="7" max="7"/>
  </cols>
  <sheetData>
    <row r="1" ht="26" customHeight="1">
      <c r="A1" s="1" t="inlineStr">
        <is>
          <t>Cluain Dara GAA Club – Treasurer's Dashboard 2026</t>
        </is>
      </c>
    </row>
    <row r="2"/>
    <row r="3">
      <c r="A3" s="16" t="inlineStr">
        <is>
          <t>Key Financial Metrics</t>
        </is>
      </c>
    </row>
    <row r="4">
      <c r="A4" s="17" t="inlineStr">
        <is>
          <t>Total Income</t>
        </is>
      </c>
      <c r="B4" s="18">
        <f>Income!E14</f>
        <v/>
      </c>
    </row>
    <row r="5">
      <c r="A5" s="19" t="inlineStr">
        <is>
          <t>Total Expenditure</t>
        </is>
      </c>
      <c r="B5" s="20">
        <f>Expenditure!E14</f>
        <v/>
      </c>
    </row>
    <row r="6">
      <c r="A6" s="17" t="inlineStr">
        <is>
          <t>Net Surplus / (Deficit)</t>
        </is>
      </c>
      <c r="B6" s="18">
        <f>B5-B6</f>
        <v/>
      </c>
    </row>
    <row r="7">
      <c r="A7" s="19" t="inlineStr">
        <is>
          <t>Opening Bank Balance (01/01/2026)</t>
        </is>
      </c>
      <c r="B7" s="21" t="n">
        <v>12500</v>
      </c>
      <c r="C7" s="22" t="inlineStr">
        <is>
          <t>Status</t>
        </is>
      </c>
      <c r="D7" s="9">
        <f>IF(B7&gt;=0,"Surplus","Deficit")</f>
        <v/>
      </c>
    </row>
    <row r="8">
      <c r="A8" s="17" t="inlineStr">
        <is>
          <t>Closing Bank Balance (est.)</t>
        </is>
      </c>
      <c r="B8" s="18">
        <f>B8+B7</f>
        <v/>
      </c>
    </row>
    <row r="9"/>
    <row r="10"/>
    <row r="11">
      <c r="A11" s="23" t="inlineStr">
        <is>
          <t>Income by Category</t>
        </is>
      </c>
      <c r="E11" s="23" t="inlineStr">
        <is>
          <t>Expenditure by Category</t>
        </is>
      </c>
    </row>
    <row r="12">
      <c r="A12" s="3" t="inlineStr">
        <is>
          <t>Category</t>
        </is>
      </c>
      <c r="B12" s="3" t="inlineStr">
        <is>
          <t>Amount</t>
        </is>
      </c>
      <c r="C12" s="3" t="inlineStr">
        <is>
          <t>% of Total</t>
        </is>
      </c>
      <c r="E12" s="3" t="inlineStr">
        <is>
          <t>Category</t>
        </is>
      </c>
      <c r="F12" s="3" t="inlineStr">
        <is>
          <t>Amount</t>
        </is>
      </c>
      <c r="G12" s="3" t="inlineStr">
        <is>
          <t>% of Total</t>
        </is>
      </c>
    </row>
    <row r="13">
      <c r="A13" s="24" t="inlineStr">
        <is>
          <t>Membership Fees</t>
        </is>
      </c>
      <c r="B13" s="18">
        <f>SUMIF(Income!C4:C13,A13,Income!E4:E13)</f>
        <v/>
      </c>
      <c r="C13" s="25">
        <f>IFERROR(B13/$B$5,0)</f>
        <v/>
      </c>
      <c r="E13" s="24" t="inlineStr">
        <is>
          <t>Pitch Maintenance</t>
        </is>
      </c>
      <c r="F13" s="18">
        <f>SUMIF(Expenditure!C4:C13,E13,Expenditure!E4:E13)</f>
        <v/>
      </c>
      <c r="G13" s="25">
        <f>IFERROR(F13/$B$6,0)</f>
        <v/>
      </c>
    </row>
    <row r="14">
      <c r="A14" s="9" t="inlineStr">
        <is>
          <t>Gate Receipts</t>
        </is>
      </c>
      <c r="B14" s="20">
        <f>SUMIF(Income!C4:C13,A14,Income!E4:E13)</f>
        <v/>
      </c>
      <c r="C14" s="26">
        <f>IFERROR(B14/$B$5,0)</f>
        <v/>
      </c>
      <c r="E14" s="9" t="inlineStr">
        <is>
          <t>Referee Fees</t>
        </is>
      </c>
      <c r="F14" s="20">
        <f>SUMIF(Expenditure!C4:C13,E14,Expenditure!E4:E13)</f>
        <v/>
      </c>
      <c r="G14" s="26">
        <f>IFERROR(F14/$B$6,0)</f>
        <v/>
      </c>
    </row>
    <row r="15">
      <c r="A15" s="24" t="inlineStr">
        <is>
          <t>Fundraising</t>
        </is>
      </c>
      <c r="B15" s="18">
        <f>SUMIF(Income!C4:C13,A15,Income!E4:E13)</f>
        <v/>
      </c>
      <c r="C15" s="25">
        <f>IFERROR(B15/$B$5,0)</f>
        <v/>
      </c>
      <c r="E15" s="24" t="inlineStr">
        <is>
          <t>Equipment &amp; Gear</t>
        </is>
      </c>
      <c r="F15" s="18">
        <f>SUMIF(Expenditure!C4:C13,E15,Expenditure!E4:E13)</f>
        <v/>
      </c>
      <c r="G15" s="25">
        <f>IFERROR(F15/$B$6,0)</f>
        <v/>
      </c>
    </row>
    <row r="16">
      <c r="A16" s="9" t="inlineStr">
        <is>
          <t>Club Lotto</t>
        </is>
      </c>
      <c r="B16" s="20">
        <f>SUMIF(Income!C4:C13,A16,Income!E4:E13)</f>
        <v/>
      </c>
      <c r="C16" s="26">
        <f>IFERROR(B16/$B$5,0)</f>
        <v/>
      </c>
      <c r="E16" s="9" t="inlineStr">
        <is>
          <t>Insurance</t>
        </is>
      </c>
      <c r="F16" s="20">
        <f>SUMIF(Expenditure!C4:C13,E16,Expenditure!E4:E13)</f>
        <v/>
      </c>
      <c r="G16" s="26">
        <f>IFERROR(F16/$B$6,0)</f>
        <v/>
      </c>
    </row>
    <row r="17">
      <c r="A17" s="24" t="inlineStr">
        <is>
          <t>Sponsorship</t>
        </is>
      </c>
      <c r="B17" s="18">
        <f>SUMIF(Income!C4:C13,A17,Income!E4:E13)</f>
        <v/>
      </c>
      <c r="C17" s="25">
        <f>IFERROR(B17/$B$5,0)</f>
        <v/>
      </c>
      <c r="E17" s="24" t="inlineStr">
        <is>
          <t>Utilities</t>
        </is>
      </c>
      <c r="F17" s="18">
        <f>SUMIF(Expenditure!C4:C13,E17,Expenditure!E4:E13)</f>
        <v/>
      </c>
      <c r="G17" s="25">
        <f>IFERROR(F17/$B$6,0)</f>
        <v/>
      </c>
    </row>
    <row r="18">
      <c r="A18" s="9" t="inlineStr">
        <is>
          <t>Bar Income</t>
        </is>
      </c>
      <c r="B18" s="20">
        <f>SUMIF(Income!C4:C13,A18,Income!E4:E13)</f>
        <v/>
      </c>
      <c r="C18" s="26">
        <f>IFERROR(B18/$B$5,0)</f>
        <v/>
      </c>
      <c r="E18" s="9" t="inlineStr">
        <is>
          <t>Coaching &amp; Courses</t>
        </is>
      </c>
      <c r="F18" s="20">
        <f>SUMIF(Expenditure!C4:C13,E18,Expenditure!E4:E13)</f>
        <v/>
      </c>
      <c r="G18" s="26">
        <f>IFERROR(F18/$B$6,0)</f>
        <v/>
      </c>
    </row>
    <row r="19">
      <c r="A19" s="24" t="inlineStr">
        <is>
          <t>Grants</t>
        </is>
      </c>
      <c r="B19" s="18">
        <f>SUMIF(Income!C4:C13,A19,Income!E4:E13)</f>
        <v/>
      </c>
      <c r="C19" s="25">
        <f>IFERROR(B19/$B$5,0)</f>
        <v/>
      </c>
      <c r="E19" s="24" t="inlineStr">
        <is>
          <t>Away Travel</t>
        </is>
      </c>
      <c r="F19" s="18">
        <f>SUMIF(Expenditure!C4:C13,E19,Expenditure!E4:E13)</f>
        <v/>
      </c>
      <c r="G19" s="25">
        <f>IFERROR(F19/$B$6,0)</f>
        <v/>
      </c>
    </row>
    <row r="20">
      <c r="A20" s="9" t="inlineStr">
        <is>
          <t>Other Income</t>
        </is>
      </c>
      <c r="B20" s="20">
        <f>SUMIF(Income!C4:C13,A20,Income!E4:E13)</f>
        <v/>
      </c>
      <c r="C20" s="26">
        <f>IFERROR(B20/$B$5,0)</f>
        <v/>
      </c>
      <c r="E20" s="9" t="inlineStr">
        <is>
          <t>Club Development</t>
        </is>
      </c>
      <c r="F20" s="20">
        <f>SUMIF(Expenditure!C4:C13,E20,Expenditure!E4:E13)</f>
        <v/>
      </c>
      <c r="G20" s="26">
        <f>IFERROR(F20/$B$6,0)</f>
        <v/>
      </c>
    </row>
    <row r="21">
      <c r="E21" s="24" t="inlineStr">
        <is>
          <t>Grounds &amp; Facilities</t>
        </is>
      </c>
      <c r="F21" s="18">
        <f>SUMIF(Expenditure!C4:C13,E21,Expenditure!E4:E13)</f>
        <v/>
      </c>
      <c r="G21" s="25">
        <f>IFERROR(F21/$B$6,0)</f>
        <v/>
      </c>
    </row>
    <row r="22">
      <c r="E22" s="9" t="inlineStr">
        <is>
          <t>Miscellaneous</t>
        </is>
      </c>
      <c r="F22" s="20">
        <f>SUMIF(Expenditure!C4:C13,E22,Expenditure!E4:E13)</f>
        <v/>
      </c>
      <c r="G22" s="26">
        <f>IFERROR(F22/$B$6,0)</f>
        <v/>
      </c>
    </row>
    <row r="23"/>
    <row r="24"/>
    <row r="25"/>
    <row r="26"/>
    <row r="27"/>
    <row r="28"/>
    <row r="29"/>
    <row r="30"/>
    <row r="31"/>
    <row r="32"/>
    <row r="33"/>
    <row r="34"/>
    <row r="35"/>
    <row r="36"/>
    <row r="37"/>
    <row r="38"/>
    <row r="39"/>
    <row r="40">
      <c r="A40" s="27" t="inlineStr">
        <is>
          <t>Metric</t>
        </is>
      </c>
      <c r="B40" s="27" t="inlineStr">
        <is>
          <t>Amount</t>
        </is>
      </c>
    </row>
    <row r="41">
      <c r="A41" s="9" t="inlineStr">
        <is>
          <t>Total Income</t>
        </is>
      </c>
      <c r="B41" s="20">
        <f>B5</f>
        <v/>
      </c>
    </row>
    <row r="42">
      <c r="A42" s="9" t="inlineStr">
        <is>
          <t>Total Expenditure</t>
        </is>
      </c>
      <c r="B42" s="20">
        <f>B6</f>
        <v/>
      </c>
    </row>
  </sheetData>
  <mergeCells count="4">
    <mergeCell ref="A1:F1"/>
    <mergeCell ref="A3:D3"/>
    <mergeCell ref="A11:C11"/>
    <mergeCell ref="E11:G11"/>
  </mergeCells>
  <conditionalFormatting sqref="D7">
    <cfRule type="expression" priority="1" dxfId="0">
      <formula>D7="Surplus"</formula>
    </cfRule>
    <cfRule type="expression" priority="2" dxfId="1">
      <formula>D7="Deficit"</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5" customWidth="1" min="2" max="2"/>
  </cols>
  <sheetData>
    <row r="1" ht="26" customHeight="1">
      <c r="A1" s="1" t="inlineStr">
        <is>
          <t>Treanú Airgeadais - Treoracha / Treasurer Report Instructions</t>
        </is>
      </c>
    </row>
    <row r="2"/>
    <row r="3" ht="55" customHeight="1">
      <c r="A3" s="28" t="inlineStr">
        <is>
          <t>Cuspóir / Purpose</t>
        </is>
      </c>
      <c r="B3" s="29" t="inlineStr">
        <is>
          <t>Sonraíonn an leabhar oibre seo tuairisc airgeadais bhliantúil an chlub CLG. This workbook records the annual financial report for the GAA club treasurer, covering income, expenditure and a summary dashboard.</t>
        </is>
      </c>
    </row>
    <row r="4" ht="55" customHeight="1">
      <c r="A4" s="28" t="inlineStr">
        <is>
          <t>Bileog Income</t>
        </is>
      </c>
      <c r="B4" s="29" t="inlineStr">
        <is>
          <t>Cláraigh gach ioncam anseo (táillí ballraíochta, glacadh geata, tiomsú airgid, crannchur, urraíocht, ioncam beáir, deontais). Record all income here (membership fees, gate receipts, fundraising, lotto, sponsorship, bar income, grants). Amount and Budgeted columns are editable (pale yellow); Variance and Variance % update automatically.</t>
        </is>
      </c>
    </row>
    <row r="5" ht="55" customHeight="1">
      <c r="A5" s="28" t="inlineStr">
        <is>
          <t>Bileog Expenditure</t>
        </is>
      </c>
      <c r="B5" s="29" t="inlineStr">
        <is>
          <t>Cláraigh gach caiteachas anseo (cothabháil páirce, táillí réiteoirí, trealamh, árachas, fóntais, cúrsaí traenála, taisteal, forbairt chlub). Record all expenditure here in the same way. Variance shows Budgeted minus Amount, so a positive figure means under budget.</t>
        </is>
      </c>
    </row>
    <row r="6" ht="55" customHeight="1">
      <c r="A6" s="28" t="inlineStr">
        <is>
          <t>Bileog Dashboard</t>
        </is>
      </c>
      <c r="B6" s="29" t="inlineStr">
        <is>
          <t>Léiríonn an bileog seo achoimre de na príomh-mhéadrachtaí airgeadais, miondealú de réir catagóire, agus cairteacha. Shows key financial metrics (total income, total expenditure, net surplus/deficit, bank balance), category breakdown tables and charts. Update the Opening Bank Balance cell (pale yellow) each year.</t>
        </is>
      </c>
    </row>
    <row r="7" ht="55" customHeight="1">
      <c r="A7" s="28" t="inlineStr">
        <is>
          <t>Dropdown Liostaí / Dropdown Lists</t>
        </is>
      </c>
      <c r="B7" s="29" t="inlineStr">
        <is>
          <t>Úsáid na colúin Category agus Payment Method chun rogha a dhéanamh ó liosta réamhshocraithe - cliceáil ar an gcill agus roghnaigh ón liosta anuas. Use the Category and Payment Method columns' dropdown lists when adding new transactions.</t>
        </is>
      </c>
    </row>
    <row r="8" ht="55" customHeight="1">
      <c r="A8" s="28" t="inlineStr">
        <is>
          <t>Dathú Cille / Cell Colour Key</t>
        </is>
      </c>
      <c r="B8" s="29" t="inlineStr">
        <is>
          <t>Buí bán = cill inchurtha ag an úsáideoir (Pale yellow = editable input cell). Glas = ró-mhaith ar bhuiséad (Green = ahead of/within budget). Dearg = os cionn buiséid nó easnamh (Red = over budget or deficit).</t>
        </is>
      </c>
    </row>
    <row r="9" ht="55" customHeight="1">
      <c r="A9" s="28" t="inlineStr">
        <is>
          <t>Nóta / Note</t>
        </is>
      </c>
      <c r="B9" s="29" t="inlineStr">
        <is>
          <t>Ná scrios na formheáin i gcolúin Variance, Variance %, ná i mbileog Dashboard - déanann siad ríomh uathoibríoch. Do not delete the formulas in the Variance, Variance % columns or on the Dashboard sheet - they calculate automatically. Add new rows above the TOTAL row and copy formulas down as needed.</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2026-07-14T11:22:30Z</dcterms:created>
  <dcterms:modified xmlns:dcterms="http://purl.org/dc/terms/" xmlns:xsi="http://www.w3.org/2001/XMLSchema-instance" xsi:type="dcterms:W3CDTF">2026-07-14T11:22:30Z</dcterms:modified>
</cp:coreProperties>
</file>