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pproved Rates" sheetId="1" state="visible" r:id="rId1"/>
    <sheet xmlns:r="http://schemas.openxmlformats.org/officeDocument/2006/relationships" name="Summary Dashboard" sheetId="2" state="visible" r:id="rId2"/>
    <sheet xmlns:r="http://schemas.openxmlformats.org/officeDocument/2006/relationships" name="Instructions" sheetId="3" state="visible" r:id="rId3"/>
  </sheets>
  <definedNames>
    <definedName name="_xlnm._FilterDatabase" localSheetId="0" hidden="1">'Approved Rates'!$A$2:$V$11</definedName>
  </definedNames>
  <calcPr calcId="124519" fullCalcOnLoad="1"/>
</workbook>
</file>

<file path=xl/styles.xml><?xml version="1.0" encoding="utf-8"?>
<styleSheet xmlns="http://schemas.openxmlformats.org/spreadsheetml/2006/main">
  <numFmts count="3">
    <numFmt numFmtId="164" formatCode="DD/MM/YYYY"/>
    <numFmt numFmtId="165" formatCode="&quot;€&quot;#,##0.00"/>
    <numFmt numFmtId="166" formatCode="0.0%"/>
  </numFmts>
  <fonts count="7">
    <font>
      <name val="Calibri"/>
      <family val="2"/>
      <color theme="1"/>
      <sz val="11"/>
      <scheme val="minor"/>
    </font>
    <font>
      <b val="1"/>
      <color rgb="001E293B"/>
      <sz val="16"/>
    </font>
    <font>
      <b val="1"/>
      <color rgb="00FFFFFF"/>
      <sz val="11"/>
    </font>
    <font>
      <sz val="10"/>
    </font>
    <font>
      <i val="1"/>
      <color rgb="00991B1B"/>
      <sz val="9"/>
    </font>
    <font>
      <b val="1"/>
      <color rgb="001E293B"/>
      <sz val="11"/>
    </font>
    <font>
      <b val="1"/>
      <color rgb="00C8102E"/>
      <sz val="14"/>
    </font>
  </fonts>
  <fills count="7">
    <fill>
      <patternFill/>
    </fill>
    <fill>
      <patternFill patternType="gray125"/>
    </fill>
    <fill>
      <patternFill patternType="solid">
        <fgColor rgb="001E293B"/>
      </patternFill>
    </fill>
    <fill>
      <patternFill patternType="solid">
        <fgColor rgb="00F8FAFC"/>
      </patternFill>
    </fill>
    <fill>
      <patternFill patternType="solid">
        <fgColor rgb="00FFFBEB"/>
      </patternFill>
    </fill>
    <fill>
      <patternFill patternType="solid">
        <fgColor rgb="00C8102E"/>
      </patternFill>
    </fill>
    <fill>
      <patternFill patternType="solid">
        <fgColor rgb="00E2E8F0"/>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6">
    <xf numFmtId="0" fontId="0" fillId="0" borderId="0" pivotButton="0" quotePrefix="0" xfId="0"/>
    <xf numFmtId="0" fontId="1" fillId="0" borderId="0" applyAlignment="1" pivotButton="0" quotePrefix="0" xfId="0">
      <alignment horizontal="center" vertical="center" wrapText="1"/>
    </xf>
    <xf numFmtId="0" fontId="2" fillId="2"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4" borderId="1" applyAlignment="1" pivotButton="0" quotePrefix="0" xfId="0">
      <alignment horizontal="left" vertical="center" wrapText="1"/>
    </xf>
    <xf numFmtId="164" fontId="3" fillId="4" borderId="1" applyAlignment="1" pivotButton="0" quotePrefix="0" xfId="0">
      <alignment horizontal="center" vertical="center" wrapText="1"/>
    </xf>
    <xf numFmtId="165" fontId="3" fillId="4" borderId="1" applyAlignment="1" pivotButton="0" quotePrefix="0" xfId="0">
      <alignment horizontal="right" vertical="center"/>
    </xf>
    <xf numFmtId="166" fontId="3" fillId="4" borderId="1" applyAlignment="1" pivotButton="0" quotePrefix="0" xfId="0">
      <alignment horizontal="center" vertical="center" wrapText="1"/>
    </xf>
    <xf numFmtId="165" fontId="3" fillId="3" borderId="1" applyAlignment="1" pivotButton="0" quotePrefix="0" xfId="0">
      <alignment horizontal="right" vertical="center"/>
    </xf>
    <xf numFmtId="0" fontId="3" fillId="3" borderId="1" applyAlignment="1" pivotButton="0" quotePrefix="0" xfId="0">
      <alignment horizontal="center" vertical="center" wrapText="1"/>
    </xf>
    <xf numFmtId="165" fontId="3" fillId="0" borderId="1" applyAlignment="1" pivotButton="0" quotePrefix="0" xfId="0">
      <alignment horizontal="right" vertical="center"/>
    </xf>
    <xf numFmtId="0" fontId="3" fillId="0" borderId="1" applyAlignment="1" pivotButton="0" quotePrefix="0" xfId="0">
      <alignment horizontal="center" vertical="center" wrapText="1"/>
    </xf>
    <xf numFmtId="0" fontId="4" fillId="0" borderId="0" applyAlignment="1" pivotButton="0" quotePrefix="0" xfId="0">
      <alignment horizontal="left" vertical="center" wrapText="1"/>
    </xf>
    <xf numFmtId="0" fontId="2" fillId="5" borderId="0" applyAlignment="1" pivotButton="0" quotePrefix="0" xfId="0">
      <alignment horizontal="left" vertical="center" wrapText="1"/>
    </xf>
    <xf numFmtId="0" fontId="5" fillId="6" borderId="1" applyAlignment="1" pivotButton="0" quotePrefix="0" xfId="0">
      <alignment horizontal="left" vertical="center" wrapText="1"/>
    </xf>
    <xf numFmtId="1" fontId="6" fillId="6" borderId="1" applyAlignment="1" pivotButton="0" quotePrefix="0" xfId="0">
      <alignment horizontal="right" vertical="center"/>
    </xf>
    <xf numFmtId="165" fontId="6" fillId="6" borderId="1" applyAlignment="1" pivotButton="0" quotePrefix="0" xfId="0">
      <alignment horizontal="right" vertical="center"/>
    </xf>
    <xf numFmtId="166" fontId="6" fillId="6" borderId="1" applyAlignment="1" pivotButton="0" quotePrefix="0" xfId="0">
      <alignment horizontal="right" vertical="center"/>
    </xf>
    <xf numFmtId="0" fontId="2" fillId="5" borderId="0" pivotButton="0" quotePrefix="0" xfId="0"/>
    <xf numFmtId="0" fontId="0" fillId="3" borderId="1" pivotButton="0" quotePrefix="0" xfId="0"/>
    <xf numFmtId="0" fontId="0" fillId="3" borderId="1" applyAlignment="1" pivotButton="0" quotePrefix="0" xfId="0">
      <alignment horizontal="center" vertical="center" wrapText="1"/>
    </xf>
    <xf numFmtId="165" fontId="0" fillId="3" borderId="1" applyAlignment="1" pivotButton="0" quotePrefix="0" xfId="0">
      <alignment horizontal="right" vertical="center"/>
    </xf>
    <xf numFmtId="0" fontId="0" fillId="0" borderId="1" pivotButton="0" quotePrefix="0" xfId="0"/>
    <xf numFmtId="0" fontId="0" fillId="0" borderId="1" applyAlignment="1" pivotButton="0" quotePrefix="0" xfId="0">
      <alignment horizontal="center" vertical="center" wrapText="1"/>
    </xf>
    <xf numFmtId="165" fontId="0" fillId="0" borderId="1" applyAlignment="1" pivotButton="0" quotePrefix="0" xfId="0">
      <alignment horizontal="right" vertical="center"/>
    </xf>
    <xf numFmtId="0" fontId="1" fillId="0" borderId="0" applyAlignment="1" pivotButton="0" quotePrefix="0" xfId="0">
      <alignment horizontal="left" vertical="center" wrapText="1"/>
    </xf>
    <xf numFmtId="0" fontId="3" fillId="0" borderId="0" applyAlignment="1" pivotButton="0" quotePrefix="0" xfId="0">
      <alignment horizontal="left" vertical="center" wrapText="1"/>
    </xf>
    <xf numFmtId="164" fontId="3" fillId="4" borderId="1" applyAlignment="1" pivotButton="0" quotePrefix="0" xfId="0">
      <alignment horizontal="center" vertical="center" wrapText="1"/>
    </xf>
    <xf numFmtId="165" fontId="3" fillId="4" borderId="1" applyAlignment="1" pivotButton="0" quotePrefix="0" xfId="0">
      <alignment horizontal="right" vertical="center"/>
    </xf>
    <xf numFmtId="166" fontId="3" fillId="4" borderId="1" applyAlignment="1" pivotButton="0" quotePrefix="0" xfId="0">
      <alignment horizontal="center" vertical="center" wrapText="1"/>
    </xf>
    <xf numFmtId="165" fontId="3" fillId="3" borderId="1" applyAlignment="1" pivotButton="0" quotePrefix="0" xfId="0">
      <alignment horizontal="right" vertical="center"/>
    </xf>
    <xf numFmtId="165" fontId="3" fillId="0" borderId="1" applyAlignment="1" pivotButton="0" quotePrefix="0" xfId="0">
      <alignment horizontal="right" vertical="center"/>
    </xf>
    <xf numFmtId="165" fontId="6" fillId="6" borderId="1" applyAlignment="1" pivotButton="0" quotePrefix="0" xfId="0">
      <alignment horizontal="right" vertical="center"/>
    </xf>
    <xf numFmtId="166" fontId="6" fillId="6" borderId="1" applyAlignment="1" pivotButton="0" quotePrefix="0" xfId="0">
      <alignment horizontal="right" vertical="center"/>
    </xf>
    <xf numFmtId="165" fontId="0" fillId="3" borderId="1" applyAlignment="1" pivotButton="0" quotePrefix="0" xfId="0">
      <alignment horizontal="right" vertical="center"/>
    </xf>
    <xf numFmtId="165" fontId="0" fillId="0" borderId="1" applyAlignment="1" pivotButton="0" quotePrefix="0" xfId="0">
      <alignment horizontal="right" vertical="center"/>
    </xf>
  </cellXfs>
  <cellStyles count="1">
    <cellStyle name="Normal" xfId="0" builtinId="0" hidden="0"/>
  </cellStyles>
  <dxfs count="3">
    <dxf>
      <font>
        <b val="1"/>
        <color rgb="00166534"/>
        <sz val="10"/>
      </font>
      <fill>
        <patternFill patternType="solid">
          <fgColor rgb="00DCFCE7"/>
        </patternFill>
      </fill>
    </dxf>
    <dxf>
      <font>
        <b val="1"/>
        <color rgb="0092400E"/>
        <sz val="10"/>
      </font>
      <fill>
        <patternFill patternType="solid">
          <fgColor rgb="00FEF3C7"/>
        </patternFill>
      </fill>
    </dxf>
    <dxf>
      <font>
        <b val="1"/>
        <color rgb="00991B1B"/>
        <sz val="10"/>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Average Approved Rate by Season (incl. VAT)</a:t>
            </a:r>
          </a:p>
        </rich>
      </tx>
    </title>
    <plotArea>
      <barChart>
        <barDir val="col"/>
        <grouping val="clustered"/>
        <ser>
          <idx val="0"/>
          <order val="0"/>
          <tx>
            <strRef>
              <f>'Summary Dashboard'!C13</f>
            </strRef>
          </tx>
          <spPr>
            <a:solidFill xmlns:a="http://schemas.openxmlformats.org/drawingml/2006/main">
              <a:srgbClr val="C8102E"/>
            </a:solidFill>
            <a:ln xmlns:a="http://schemas.openxmlformats.org/drawingml/2006/main">
              <a:prstDash val="solid"/>
            </a:ln>
          </spPr>
          <cat>
            <numRef>
              <f>'Summary Dashboard'!$A$14:$A$16</f>
            </numRef>
          </cat>
          <val>
            <numRef>
              <f>'Summary Dashboard'!$C$14:$C$16</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Season</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Average Rate (€)</a:t>
                </a:r>
              </a:p>
            </rich>
          </tx>
        </title>
        <majorTickMark val="none"/>
        <minorTickMark val="none"/>
        <crossAx val="10"/>
      </valAx>
    </plotArea>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Records by Approval Status</a:t>
            </a:r>
          </a:p>
        </rich>
      </tx>
    </title>
    <plotArea>
      <pieChart>
        <varyColors val="1"/>
        <ser>
          <idx val="0"/>
          <order val="0"/>
          <tx>
            <strRef>
              <f>'Summary Dashboard'!F13</f>
            </strRef>
          </tx>
          <spPr>
            <a:ln xmlns:a="http://schemas.openxmlformats.org/drawingml/2006/main">
              <a:prstDash val="solid"/>
            </a:ln>
          </spPr>
          <cat>
            <numRef>
              <f>'Summary Dashboard'!$E$14:$E$16</f>
            </numRef>
          </cat>
          <val>
            <numRef>
              <f>'Summary Dashboard'!$F$14:$F$16</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Average Approved Rate by County (incl. VAT)</a:t>
            </a:r>
          </a:p>
        </rich>
      </tx>
    </title>
    <plotArea>
      <barChart>
        <barDir val="bar"/>
        <grouping val="clustered"/>
        <ser>
          <idx val="0"/>
          <order val="0"/>
          <tx>
            <strRef>
              <f>'Summary Dashboard'!I13</f>
            </strRef>
          </tx>
          <spPr>
            <a:solidFill xmlns:a="http://schemas.openxmlformats.org/drawingml/2006/main">
              <a:srgbClr val="1E293B"/>
            </a:solidFill>
            <a:ln xmlns:a="http://schemas.openxmlformats.org/drawingml/2006/main">
              <a:prstDash val="solid"/>
            </a:ln>
          </spPr>
          <cat>
            <numRef>
              <f>'Summary Dashboard'!$H$14:$H$21</f>
            </numRef>
          </cat>
          <val>
            <numRef>
              <f>'Summary Dashboard'!$I$14:$I$21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Average Rate (€)</a:t>
                </a:r>
              </a:p>
            </rich>
          </tx>
        </title>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0</col>
      <colOff>0</colOff>
      <row>18</row>
      <rowOff>0</rowOff>
    </from>
    <ext cx="46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18</row>
      <rowOff>0</rowOff>
    </from>
    <ext cx="39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37</row>
      <rowOff>0</rowOff>
    </from>
    <ext cx="4680000" cy="396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V13"/>
  <sheetViews>
    <sheetView workbookViewId="0">
      <pane ySplit="2" topLeftCell="A3" activePane="bottomLeft" state="frozen"/>
      <selection pane="bottomLeft" activeCell="A1" sqref="A1"/>
    </sheetView>
  </sheetViews>
  <sheetFormatPr baseColWidth="8" defaultRowHeight="15"/>
  <cols>
    <col width="13" customWidth="1" min="1" max="1"/>
    <col width="30" customWidth="1" min="2" max="2"/>
    <col width="15" customWidth="1" min="3" max="3"/>
    <col width="13" customWidth="1" min="4" max="4"/>
    <col width="12" customWidth="1" min="5" max="5"/>
    <col width="22" customWidth="1" min="6" max="6"/>
    <col width="16" customWidth="1" min="7" max="7"/>
    <col width="10" customWidth="1" min="8" max="8"/>
    <col width="12" customWidth="1" min="9" max="9"/>
    <col width="12" customWidth="1" min="10" max="10"/>
    <col width="18" customWidth="1" min="11" max="11"/>
    <col width="14" customWidth="1" min="12" max="12"/>
    <col width="9" customWidth="1" min="13" max="13"/>
    <col width="12" customWidth="1" min="14" max="14"/>
    <col width="14" customWidth="1" min="15" max="15"/>
    <col width="12" customWidth="1" min="16" max="16"/>
    <col width="14" customWidth="1" min="17" max="17"/>
    <col width="14" customWidth="1" min="18" max="18"/>
    <col width="12" customWidth="1" min="19" max="19"/>
    <col width="52" customWidth="1" min="20" max="20"/>
    <col width="13" customWidth="1" min="21" max="21"/>
    <col width="11" customWidth="1" min="22" max="22"/>
  </cols>
  <sheetData>
    <row r="1" ht="26" customHeight="1">
      <c r="A1" s="1" t="inlineStr">
        <is>
          <t>Fáilte Ireland Approved Rates Sheet — Republic of Ireland (Illustrative Planning Data Only)</t>
        </is>
      </c>
    </row>
    <row r="2" ht="32" customHeight="1">
      <c r="A2" s="2" t="inlineStr">
        <is>
          <t>Rate ID</t>
        </is>
      </c>
      <c r="B2" s="2" t="inlineStr">
        <is>
          <t>Property Name</t>
        </is>
      </c>
      <c r="C2" s="2" t="inlineStr">
        <is>
          <t>Property Type</t>
        </is>
      </c>
      <c r="D2" s="2" t="inlineStr">
        <is>
          <t>Town/City</t>
        </is>
      </c>
      <c r="E2" s="2" t="inlineStr">
        <is>
          <t>County</t>
        </is>
      </c>
      <c r="F2" s="2" t="inlineStr">
        <is>
          <t>Approval Category</t>
        </is>
      </c>
      <c r="G2" s="2" t="inlineStr">
        <is>
          <t>Room Type</t>
        </is>
      </c>
      <c r="H2" s="2" t="inlineStr">
        <is>
          <t>Season</t>
        </is>
      </c>
      <c r="I2" s="2" t="inlineStr">
        <is>
          <t>Valid From</t>
        </is>
      </c>
      <c r="J2" s="2" t="inlineStr">
        <is>
          <t>Valid To</t>
        </is>
      </c>
      <c r="K2" s="2" t="inlineStr">
        <is>
          <t>Rate Basis</t>
        </is>
      </c>
      <c r="L2" s="2" t="inlineStr">
        <is>
          <t>Standard Rate excl. VAT</t>
        </is>
      </c>
      <c r="M2" s="2" t="inlineStr">
        <is>
          <t>VAT Rate</t>
        </is>
      </c>
      <c r="N2" s="2" t="inlineStr">
        <is>
          <t>VAT Amount</t>
        </is>
      </c>
      <c r="O2" s="2" t="inlineStr">
        <is>
          <t>Approved Rate incl. VAT</t>
        </is>
      </c>
      <c r="P2" s="2" t="inlineStr">
        <is>
          <t>Occupancy Assumption</t>
        </is>
      </c>
      <c r="Q2" s="2" t="inlineStr">
        <is>
          <t>Estimated Net Revenue</t>
        </is>
      </c>
      <c r="R2" s="2" t="inlineStr">
        <is>
          <t>Status</t>
        </is>
      </c>
      <c r="S2" s="2" t="inlineStr">
        <is>
          <t>Review Date</t>
        </is>
      </c>
      <c r="T2" s="2" t="inlineStr">
        <is>
          <t>Notes</t>
        </is>
      </c>
      <c r="U2" s="2" t="inlineStr">
        <is>
          <t>Activity Status</t>
        </is>
      </c>
      <c r="V2" s="2" t="inlineStr">
        <is>
          <t>Review Flag</t>
        </is>
      </c>
    </row>
    <row r="3">
      <c r="A3" s="3" t="inlineStr">
        <is>
          <t>FI-2026-001</t>
        </is>
      </c>
      <c r="B3" s="4" t="inlineStr">
        <is>
          <t>Aoife's Harbour Hotel</t>
        </is>
      </c>
      <c r="C3" s="3" t="inlineStr">
        <is>
          <t>Hotel</t>
        </is>
      </c>
      <c r="D3" s="3" t="inlineStr">
        <is>
          <t>Galway</t>
        </is>
      </c>
      <c r="E3" s="3" t="inlineStr">
        <is>
          <t>Galway</t>
        </is>
      </c>
      <c r="F3" s="3" t="inlineStr">
        <is>
          <t>4-Star Hotel</t>
        </is>
      </c>
      <c r="G3" s="3" t="inlineStr">
        <is>
          <t>Standard Double</t>
        </is>
      </c>
      <c r="H3" s="3" t="inlineStr">
        <is>
          <t>Peak</t>
        </is>
      </c>
      <c r="I3" s="27" t="n">
        <v>46204</v>
      </c>
      <c r="J3" s="27" t="n">
        <v>46265</v>
      </c>
      <c r="K3" s="3" t="inlineStr">
        <is>
          <t>Per Room per Night</t>
        </is>
      </c>
      <c r="L3" s="28" t="n">
        <v>185</v>
      </c>
      <c r="M3" s="29" t="n">
        <v>0.135</v>
      </c>
      <c r="N3" s="30">
        <f>L3*M3</f>
        <v/>
      </c>
      <c r="O3" s="30">
        <f>L3+N3</f>
        <v/>
      </c>
      <c r="P3" s="29" t="n">
        <v>0.82</v>
      </c>
      <c r="Q3" s="30">
        <f>L3*P3</f>
        <v/>
      </c>
      <c r="R3" s="3" t="inlineStr">
        <is>
          <t>Approved</t>
        </is>
      </c>
      <c r="S3" s="27" t="n">
        <v>46280</v>
      </c>
      <c r="T3" s="4" t="inlineStr">
        <is>
          <t>Peak season rate reviewed by Aoife Byrne, Revenue Manager.</t>
        </is>
      </c>
      <c r="U3" s="9">
        <f>IF(TODAY()&gt;J3,"Expired",IF(TODAY()&lt;I3,"Not Yet Active","Active"))</f>
        <v/>
      </c>
      <c r="V3" s="9">
        <f>IF(TODAY()&gt;S3,"Review Due","Current")</f>
        <v/>
      </c>
    </row>
    <row r="4">
      <c r="A4" s="3" t="inlineStr">
        <is>
          <t>FI-2026-002</t>
        </is>
      </c>
      <c r="B4" s="4" t="inlineStr">
        <is>
          <t>Seán Murphy Guesthouse</t>
        </is>
      </c>
      <c r="C4" s="3" t="inlineStr">
        <is>
          <t>Guesthouse</t>
        </is>
      </c>
      <c r="D4" s="3" t="inlineStr">
        <is>
          <t>Killarney</t>
        </is>
      </c>
      <c r="E4" s="3" t="inlineStr">
        <is>
          <t>Kerry</t>
        </is>
      </c>
      <c r="F4" s="3" t="inlineStr">
        <is>
          <t>Approved Guesthouse</t>
        </is>
      </c>
      <c r="G4" s="3" t="inlineStr">
        <is>
          <t>Twin</t>
        </is>
      </c>
      <c r="H4" s="3" t="inlineStr">
        <is>
          <t>Shoulder</t>
        </is>
      </c>
      <c r="I4" s="27" t="n">
        <v>46113</v>
      </c>
      <c r="J4" s="27" t="n">
        <v>46203</v>
      </c>
      <c r="K4" s="3" t="inlineStr">
        <is>
          <t>Per Room per Night</t>
        </is>
      </c>
      <c r="L4" s="28" t="n">
        <v>110</v>
      </c>
      <c r="M4" s="29" t="n">
        <v>0.135</v>
      </c>
      <c r="N4" s="31">
        <f>L4*M4</f>
        <v/>
      </c>
      <c r="O4" s="31">
        <f>L4+N4</f>
        <v/>
      </c>
      <c r="P4" s="29" t="n">
        <v>0.74</v>
      </c>
      <c r="Q4" s="31">
        <f>L4*P4</f>
        <v/>
      </c>
      <c r="R4" s="3" t="inlineStr">
        <is>
          <t>Approved</t>
        </is>
      </c>
      <c r="S4" s="27" t="n">
        <v>46223</v>
      </c>
      <c r="T4" s="4" t="inlineStr">
        <is>
          <t>Shoulder rate; verify VAT treatment with Revenue Commissioners.</t>
        </is>
      </c>
      <c r="U4" s="11">
        <f>IF(TODAY()&gt;J4,"Expired",IF(TODAY()&lt;I4,"Not Yet Active","Active"))</f>
        <v/>
      </c>
      <c r="V4" s="11">
        <f>IF(TODAY()&gt;S4,"Review Due","Current")</f>
        <v/>
      </c>
    </row>
    <row r="5">
      <c r="A5" s="3" t="inlineStr">
        <is>
          <t>FI-2026-003</t>
        </is>
      </c>
      <c r="B5" s="4" t="inlineStr">
        <is>
          <t>Niamh's Riverside Lodge</t>
        </is>
      </c>
      <c r="C5" s="3" t="inlineStr">
        <is>
          <t>Lodge</t>
        </is>
      </c>
      <c r="D5" s="3" t="inlineStr">
        <is>
          <t>Kilkenny</t>
        </is>
      </c>
      <c r="E5" s="3" t="inlineStr">
        <is>
          <t>Kilkenny</t>
        </is>
      </c>
      <c r="F5" s="3" t="inlineStr">
        <is>
          <t>Approved Accommodation</t>
        </is>
      </c>
      <c r="G5" s="3" t="inlineStr">
        <is>
          <t>Family Room</t>
        </is>
      </c>
      <c r="H5" s="3" t="inlineStr">
        <is>
          <t>Low</t>
        </is>
      </c>
      <c r="I5" s="27" t="n">
        <v>46023</v>
      </c>
      <c r="J5" s="27" t="n">
        <v>46112</v>
      </c>
      <c r="K5" s="3" t="inlineStr">
        <is>
          <t>Per Room per Night</t>
        </is>
      </c>
      <c r="L5" s="28" t="n">
        <v>95</v>
      </c>
      <c r="M5" s="29" t="n">
        <v>0.09</v>
      </c>
      <c r="N5" s="30">
        <f>L5*M5</f>
        <v/>
      </c>
      <c r="O5" s="30">
        <f>L5+N5</f>
        <v/>
      </c>
      <c r="P5" s="29" t="n">
        <v>0.58</v>
      </c>
      <c r="Q5" s="30">
        <f>L5*P5</f>
        <v/>
      </c>
      <c r="R5" s="3" t="inlineStr">
        <is>
          <t>Expired</t>
        </is>
      </c>
      <c r="S5" s="27" t="n">
        <v>46122</v>
      </c>
      <c r="T5" s="4" t="inlineStr">
        <is>
          <t>Low season rate expired; renewal pending with Niamh O'Shea.</t>
        </is>
      </c>
      <c r="U5" s="9">
        <f>IF(TODAY()&gt;J5,"Expired",IF(TODAY()&lt;I5,"Not Yet Active","Active"))</f>
        <v/>
      </c>
      <c r="V5" s="9">
        <f>IF(TODAY()&gt;S5,"Review Due","Current")</f>
        <v/>
      </c>
    </row>
    <row r="6">
      <c r="A6" s="3" t="inlineStr">
        <is>
          <t>FI-2026-004</t>
        </is>
      </c>
      <c r="B6" s="4" t="inlineStr">
        <is>
          <t>Cian O'Brien Country House</t>
        </is>
      </c>
      <c r="C6" s="3" t="inlineStr">
        <is>
          <t>Country House</t>
        </is>
      </c>
      <c r="D6" s="3" t="inlineStr">
        <is>
          <t>Westport</t>
        </is>
      </c>
      <c r="E6" s="3" t="inlineStr">
        <is>
          <t>Mayo</t>
        </is>
      </c>
      <c r="F6" s="3" t="inlineStr">
        <is>
          <t>Approved Country House</t>
        </is>
      </c>
      <c r="G6" s="3" t="inlineStr">
        <is>
          <t>Standard Double</t>
        </is>
      </c>
      <c r="H6" s="3" t="inlineStr">
        <is>
          <t>Shoulder</t>
        </is>
      </c>
      <c r="I6" s="27" t="n">
        <v>46266</v>
      </c>
      <c r="J6" s="27" t="n">
        <v>46356</v>
      </c>
      <c r="K6" s="3" t="inlineStr">
        <is>
          <t>Per Room per Night</t>
        </is>
      </c>
      <c r="L6" s="28" t="n">
        <v>125</v>
      </c>
      <c r="M6" s="29" t="n">
        <v>0.135</v>
      </c>
      <c r="N6" s="31">
        <f>L6*M6</f>
        <v/>
      </c>
      <c r="O6" s="31">
        <f>L6+N6</f>
        <v/>
      </c>
      <c r="P6" s="29" t="n">
        <v>0.68</v>
      </c>
      <c r="Q6" s="31">
        <f>L6*P6</f>
        <v/>
      </c>
      <c r="R6" s="3" t="inlineStr">
        <is>
          <t>Approved</t>
        </is>
      </c>
      <c r="S6" s="27" t="n">
        <v>46296</v>
      </c>
      <c r="T6" s="4" t="inlineStr">
        <is>
          <t>Autumn shoulder rate approved by Cian O'Brien.</t>
        </is>
      </c>
      <c r="U6" s="11">
        <f>IF(TODAY()&gt;J6,"Expired",IF(TODAY()&lt;I6,"Not Yet Active","Active"))</f>
        <v/>
      </c>
      <c r="V6" s="11">
        <f>IF(TODAY()&gt;S6,"Review Due","Current")</f>
        <v/>
      </c>
    </row>
    <row r="7">
      <c r="A7" s="3" t="inlineStr">
        <is>
          <t>FI-2026-005</t>
        </is>
      </c>
      <c r="B7" s="4" t="inlineStr">
        <is>
          <t>Saoirse Coastal B&amp;B</t>
        </is>
      </c>
      <c r="C7" s="3" t="inlineStr">
        <is>
          <t>Bed &amp; Breakfast</t>
        </is>
      </c>
      <c r="D7" s="3" t="inlineStr">
        <is>
          <t>Dingle</t>
        </is>
      </c>
      <c r="E7" s="3" t="inlineStr">
        <is>
          <t>Kerry</t>
        </is>
      </c>
      <c r="F7" s="3" t="inlineStr">
        <is>
          <t>Approved B&amp;B</t>
        </is>
      </c>
      <c r="G7" s="3" t="inlineStr">
        <is>
          <t>Standard Double</t>
        </is>
      </c>
      <c r="H7" s="3" t="inlineStr">
        <is>
          <t>Peak</t>
        </is>
      </c>
      <c r="I7" s="27" t="n">
        <v>46204</v>
      </c>
      <c r="J7" s="27" t="n">
        <v>46265</v>
      </c>
      <c r="K7" s="3" t="inlineStr">
        <is>
          <t>Per Person Sharing</t>
        </is>
      </c>
      <c r="L7" s="28" t="n">
        <v>85</v>
      </c>
      <c r="M7" s="29" t="n">
        <v>0.135</v>
      </c>
      <c r="N7" s="30">
        <f>L7*M7</f>
        <v/>
      </c>
      <c r="O7" s="30">
        <f>L7+N7</f>
        <v/>
      </c>
      <c r="P7" s="29" t="n">
        <v>0.88</v>
      </c>
      <c r="Q7" s="30">
        <f>L7*P7</f>
        <v/>
      </c>
      <c r="R7" s="3" t="inlineStr">
        <is>
          <t>Approved</t>
        </is>
      </c>
      <c r="S7" s="27" t="n">
        <v>46203</v>
      </c>
      <c r="T7" s="4" t="inlineStr">
        <is>
          <t>Rate quoted per person sharing; confirm basis with property.</t>
        </is>
      </c>
      <c r="U7" s="9">
        <f>IF(TODAY()&gt;J7,"Expired",IF(TODAY()&lt;I7,"Not Yet Active","Active"))</f>
        <v/>
      </c>
      <c r="V7" s="9">
        <f>IF(TODAY()&gt;S7,"Review Due","Current")</f>
        <v/>
      </c>
    </row>
    <row r="8">
      <c r="A8" s="3" t="inlineStr">
        <is>
          <t>FI-2026-006</t>
        </is>
      </c>
      <c r="B8" s="4" t="inlineStr">
        <is>
          <t>Conor Byrne City Rooms</t>
        </is>
      </c>
      <c r="C8" s="3" t="inlineStr">
        <is>
          <t>Hotel</t>
        </is>
      </c>
      <c r="D8" s="3" t="inlineStr">
        <is>
          <t>Dublin</t>
        </is>
      </c>
      <c r="E8" s="3" t="inlineStr">
        <is>
          <t>Dublin</t>
        </is>
      </c>
      <c r="F8" s="3" t="inlineStr">
        <is>
          <t>3-Star Hotel</t>
        </is>
      </c>
      <c r="G8" s="3" t="inlineStr">
        <is>
          <t>Suite</t>
        </is>
      </c>
      <c r="H8" s="3" t="inlineStr">
        <is>
          <t>Low</t>
        </is>
      </c>
      <c r="I8" s="27" t="n">
        <v>46023</v>
      </c>
      <c r="J8" s="27" t="n">
        <v>46112</v>
      </c>
      <c r="K8" s="3" t="inlineStr">
        <is>
          <t>Per Room per Night</t>
        </is>
      </c>
      <c r="L8" s="28" t="n">
        <v>210</v>
      </c>
      <c r="M8" s="29" t="n">
        <v>0.135</v>
      </c>
      <c r="N8" s="31">
        <f>L8*M8</f>
        <v/>
      </c>
      <c r="O8" s="31">
        <f>L8+N8</f>
        <v/>
      </c>
      <c r="P8" s="29" t="n">
        <v>0.62</v>
      </c>
      <c r="Q8" s="31">
        <f>L8*P8</f>
        <v/>
      </c>
      <c r="R8" s="3" t="inlineStr">
        <is>
          <t>Pending Review</t>
        </is>
      </c>
      <c r="S8" s="27" t="n">
        <v>46213</v>
      </c>
      <c r="T8" s="4" t="inlineStr">
        <is>
          <t>Suite rate under review by Conor Byrne pending classification check.</t>
        </is>
      </c>
      <c r="U8" s="11">
        <f>IF(TODAY()&gt;J8,"Expired",IF(TODAY()&lt;I8,"Not Yet Active","Active"))</f>
        <v/>
      </c>
      <c r="V8" s="11">
        <f>IF(TODAY()&gt;S8,"Review Due","Current")</f>
        <v/>
      </c>
    </row>
    <row r="9">
      <c r="A9" s="3" t="inlineStr">
        <is>
          <t>FI-2026-007</t>
        </is>
      </c>
      <c r="B9" s="4" t="inlineStr">
        <is>
          <t>Ciara Walsh Lakeside Hotel</t>
        </is>
      </c>
      <c r="C9" s="3" t="inlineStr">
        <is>
          <t>Hotel</t>
        </is>
      </c>
      <c r="D9" s="3" t="inlineStr">
        <is>
          <t>Athlone</t>
        </is>
      </c>
      <c r="E9" s="3" t="inlineStr">
        <is>
          <t>Westmeath</t>
        </is>
      </c>
      <c r="F9" s="3" t="inlineStr">
        <is>
          <t>4-Star Hotel</t>
        </is>
      </c>
      <c r="G9" s="3" t="inlineStr">
        <is>
          <t>Family Room</t>
        </is>
      </c>
      <c r="H9" s="3" t="inlineStr">
        <is>
          <t>Peak</t>
        </is>
      </c>
      <c r="I9" s="27" t="n">
        <v>46357</v>
      </c>
      <c r="J9" s="27" t="n">
        <v>46387</v>
      </c>
      <c r="K9" s="3" t="inlineStr">
        <is>
          <t>Per Room per Night</t>
        </is>
      </c>
      <c r="L9" s="28" t="n">
        <v>245</v>
      </c>
      <c r="M9" s="29" t="n">
        <v>0.135</v>
      </c>
      <c r="N9" s="30">
        <f>L9*M9</f>
        <v/>
      </c>
      <c r="O9" s="30">
        <f>L9+N9</f>
        <v/>
      </c>
      <c r="P9" s="29" t="n">
        <v>0.71</v>
      </c>
      <c r="Q9" s="30">
        <f>L9*P9</f>
        <v/>
      </c>
      <c r="R9" s="3" t="inlineStr">
        <is>
          <t>Pending Review</t>
        </is>
      </c>
      <c r="S9" s="27" t="n">
        <v>46341</v>
      </c>
      <c r="T9" s="4" t="inlineStr">
        <is>
          <t>Festive peak rate submitted by Ciara Walsh; awaiting approval.</t>
        </is>
      </c>
      <c r="U9" s="9">
        <f>IF(TODAY()&gt;J9,"Expired",IF(TODAY()&lt;I9,"Not Yet Active","Active"))</f>
        <v/>
      </c>
      <c r="V9" s="9">
        <f>IF(TODAY()&gt;S9,"Review Due","Current")</f>
        <v/>
      </c>
    </row>
    <row r="10">
      <c r="A10" s="3" t="inlineStr">
        <is>
          <t>FI-2026-008</t>
        </is>
      </c>
      <c r="B10" s="4" t="inlineStr">
        <is>
          <t>Oisín Travel Inn</t>
        </is>
      </c>
      <c r="C10" s="3" t="inlineStr">
        <is>
          <t>Inn</t>
        </is>
      </c>
      <c r="D10" s="3" t="inlineStr">
        <is>
          <t>Cork</t>
        </is>
      </c>
      <c r="E10" s="3" t="inlineStr">
        <is>
          <t>Cork</t>
        </is>
      </c>
      <c r="F10" s="3" t="inlineStr">
        <is>
          <t>Approved Accommodation</t>
        </is>
      </c>
      <c r="G10" s="3" t="inlineStr">
        <is>
          <t>Twin</t>
        </is>
      </c>
      <c r="H10" s="3" t="inlineStr">
        <is>
          <t>Shoulder</t>
        </is>
      </c>
      <c r="I10" s="27" t="n">
        <v>46113</v>
      </c>
      <c r="J10" s="27" t="n">
        <v>46203</v>
      </c>
      <c r="K10" s="3" t="inlineStr">
        <is>
          <t>Per Room per Night</t>
        </is>
      </c>
      <c r="L10" s="28" t="n">
        <v>105</v>
      </c>
      <c r="M10" s="29" t="n">
        <v>0.09</v>
      </c>
      <c r="N10" s="31">
        <f>L10*M10</f>
        <v/>
      </c>
      <c r="O10" s="31">
        <f>L10+N10</f>
        <v/>
      </c>
      <c r="P10" s="29" t="n">
        <v>0.66</v>
      </c>
      <c r="Q10" s="31">
        <f>L10*P10</f>
        <v/>
      </c>
      <c r="R10" s="3" t="inlineStr">
        <is>
          <t>Expired</t>
        </is>
      </c>
      <c r="S10" s="27" t="n">
        <v>46173</v>
      </c>
      <c r="T10" s="4" t="inlineStr">
        <is>
          <t>Verify whether the 9% rate applies; confirm with Revenue.</t>
        </is>
      </c>
      <c r="U10" s="11">
        <f>IF(TODAY()&gt;J10,"Expired",IF(TODAY()&lt;I10,"Not Yet Active","Active"))</f>
        <v/>
      </c>
      <c r="V10" s="11">
        <f>IF(TODAY()&gt;S10,"Review Due","Current")</f>
        <v/>
      </c>
    </row>
    <row r="11">
      <c r="A11" s="3" t="inlineStr">
        <is>
          <t>FI-2026-009</t>
        </is>
      </c>
      <c r="B11" s="4" t="inlineStr">
        <is>
          <t>Róisín's Heritage Apartments</t>
        </is>
      </c>
      <c r="C11" s="3" t="inlineStr">
        <is>
          <t>Self-Catering</t>
        </is>
      </c>
      <c r="D11" s="3" t="inlineStr">
        <is>
          <t>Waterford</t>
        </is>
      </c>
      <c r="E11" s="3" t="inlineStr">
        <is>
          <t>Waterford</t>
        </is>
      </c>
      <c r="F11" s="3" t="inlineStr">
        <is>
          <t>Approved Self-Catering</t>
        </is>
      </c>
      <c r="G11" s="3" t="inlineStr">
        <is>
          <t>Suite</t>
        </is>
      </c>
      <c r="H11" s="3" t="inlineStr">
        <is>
          <t>Peak</t>
        </is>
      </c>
      <c r="I11" s="27" t="n">
        <v>46204</v>
      </c>
      <c r="J11" s="27" t="n">
        <v>46265</v>
      </c>
      <c r="K11" s="3" t="inlineStr">
        <is>
          <t>Per Unit per Night</t>
        </is>
      </c>
      <c r="L11" s="28" t="n">
        <v>150</v>
      </c>
      <c r="M11" s="29" t="n">
        <v>0</v>
      </c>
      <c r="N11" s="30">
        <f>L11*M11</f>
        <v/>
      </c>
      <c r="O11" s="30">
        <f>L11+N11</f>
        <v/>
      </c>
      <c r="P11" s="29" t="n">
        <v>0.77</v>
      </c>
      <c r="Q11" s="30">
        <f>L11*P11</f>
        <v/>
      </c>
      <c r="R11" s="3" t="inlineStr">
        <is>
          <t>Approved</t>
        </is>
      </c>
      <c r="S11" s="27" t="n">
        <v>46254</v>
      </c>
      <c r="T11" s="4" t="inlineStr">
        <is>
          <t>Self-catering unit; 0% shown for illustration only — verify VAT liability.</t>
        </is>
      </c>
      <c r="U11" s="9">
        <f>IF(TODAY()&gt;J11,"Expired",IF(TODAY()&lt;I11,"Not Yet Active","Active"))</f>
        <v/>
      </c>
      <c r="V11" s="9">
        <f>IF(TODAY()&gt;S11,"Review Due","Current")</f>
        <v/>
      </c>
    </row>
    <row r="12"/>
    <row r="13" ht="30" customHeight="1">
      <c r="A13" s="12" t="inlineStr">
        <is>
          <t>Note: Sample rates are illustrative planning data only and are not official Fáilte Ireland tariffs. VAT rates vary by scenario (13.5%, 9% or 0%) — always verify the applicable rate with the Revenue Commissioners and confirm approval and classification requirements with Fáilte Ireland.</t>
        </is>
      </c>
    </row>
  </sheetData>
  <autoFilter ref="A2:V11"/>
  <mergeCells count="2">
    <mergeCell ref="A1:V1"/>
    <mergeCell ref="A13:V13"/>
  </mergeCells>
  <conditionalFormatting sqref="R3:R11">
    <cfRule type="expression" priority="1" dxfId="0" stopIfTrue="1">
      <formula>$R3="Approved"</formula>
    </cfRule>
    <cfRule type="expression" priority="2" dxfId="1" stopIfTrue="1">
      <formula>$R3="Pending Review"</formula>
    </cfRule>
    <cfRule type="expression" priority="3" dxfId="2" stopIfTrue="1">
      <formula>$R3="Expired"</formula>
    </cfRule>
  </conditionalFormatting>
  <conditionalFormatting sqref="V3:V11">
    <cfRule type="expression" priority="4" dxfId="2" stopIfTrue="1">
      <formula>$V3="Review Due"</formula>
    </cfRule>
  </conditionalFormatting>
  <conditionalFormatting sqref="U3:U11">
    <cfRule type="expression" priority="5" dxfId="0" stopIfTrue="1">
      <formula>$U3="Active"</formula>
    </cfRule>
    <cfRule type="expression" priority="6" dxfId="2" stopIfTrue="1">
      <formula>$U3="Expired"</formula>
    </cfRule>
  </conditionalFormatting>
  <dataValidations count="6">
    <dataValidation sqref="C3:C60" showErrorMessage="1" showInputMessage="1" allowBlank="1" type="list">
      <formula1>"Hotel,Guesthouse,Bed &amp; Breakfast,Country House,Self-Catering,Lodge,Inn,Hostel"</formula1>
    </dataValidation>
    <dataValidation sqref="F3:F60" showErrorMessage="1" showInputMessage="1" allowBlank="1" type="list">
      <formula1>"5-Star Hotel,4-Star Hotel,3-Star Hotel,Approved Guesthouse,Approved B&amp;B,Approved Country House,Approved Self-Catering,Approved Accommodation"</formula1>
    </dataValidation>
    <dataValidation sqref="H3:H60" showErrorMessage="1" showInputMessage="1" allowBlank="1" type="list">
      <formula1>"Low,Shoulder,Peak"</formula1>
    </dataValidation>
    <dataValidation sqref="K3:K60" showErrorMessage="1" showInputMessage="1" allowBlank="1" type="list">
      <formula1>"Per Room per Night,Per Person Sharing,Per Unit per Night"</formula1>
    </dataValidation>
    <dataValidation sqref="M3:M60" showErrorMessage="1" showInputMessage="1" allowBlank="1" type="list">
      <formula1>"0,0.09,0.135"</formula1>
    </dataValidation>
    <dataValidation sqref="R3:R60" showErrorMessage="1" showInputMessage="1" allowBlank="1" type="list">
      <formula1>"Approved,Pending Review,Expired"</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21"/>
  <sheetViews>
    <sheetView workbookViewId="0">
      <selection activeCell="A1" sqref="A1"/>
    </sheetView>
  </sheetViews>
  <sheetFormatPr baseColWidth="8" defaultRowHeight="15"/>
  <cols>
    <col width="34" customWidth="1" min="1" max="1"/>
    <col width="18" customWidth="1" min="2" max="2"/>
    <col width="26" customWidth="1" min="3" max="3"/>
    <col width="4" customWidth="1" min="4" max="4"/>
    <col width="18" customWidth="1" min="5" max="5"/>
    <col width="14" customWidth="1" min="6" max="6"/>
    <col width="4" customWidth="1" min="7" max="7"/>
    <col width="14" customWidth="1" min="8" max="8"/>
    <col width="26" customWidth="1" min="9" max="9"/>
    <col width="4" customWidth="1" min="10" max="10"/>
  </cols>
  <sheetData>
    <row r="1" ht="26" customHeight="1">
      <c r="A1" s="1" t="inlineStr">
        <is>
          <t>Summary Dashboard — Approved Accommodation Rates 2026</t>
        </is>
      </c>
    </row>
    <row r="2"/>
    <row r="3">
      <c r="A3" s="13" t="inlineStr">
        <is>
          <t>Key Performance Indicators</t>
        </is>
      </c>
    </row>
    <row r="4">
      <c r="A4" s="14" t="inlineStr">
        <is>
          <t>Total rate records</t>
        </is>
      </c>
      <c r="B4" s="15">
        <f>COUNTA('Approved Rates'!A3:A11)</f>
        <v/>
      </c>
    </row>
    <row r="5">
      <c r="A5" s="14" t="inlineStr">
        <is>
          <t>Average approved rate (incl. VAT)</t>
        </is>
      </c>
      <c r="B5" s="32">
        <f>IFERROR(AVERAGE('Approved Rates'!O3:O11),0)</f>
        <v/>
      </c>
    </row>
    <row r="6">
      <c r="A6" s="14" t="inlineStr">
        <is>
          <t>Highest approved rate (incl. VAT)</t>
        </is>
      </c>
      <c r="B6" s="32">
        <f>IFERROR(MAX('Approved Rates'!O3:O11),0)</f>
        <v/>
      </c>
    </row>
    <row r="7">
      <c r="A7" s="14" t="inlineStr">
        <is>
          <t>Active records</t>
        </is>
      </c>
      <c r="B7" s="15">
        <f>COUNTIF('Approved Rates'!U3:U11,"Active")</f>
        <v/>
      </c>
    </row>
    <row r="8">
      <c r="A8" s="14" t="inlineStr">
        <is>
          <t>Pending review records</t>
        </is>
      </c>
      <c r="B8" s="15">
        <f>COUNTIF('Approved Rates'!R3:R11,"Pending Review")</f>
        <v/>
      </c>
    </row>
    <row r="9">
      <c r="A9" s="14" t="inlineStr">
        <is>
          <t>Average occupancy assumption</t>
        </is>
      </c>
      <c r="B9" s="33">
        <f>IFERROR(AVERAGE('Approved Rates'!P3:P11),0)</f>
        <v/>
      </c>
    </row>
    <row r="10">
      <c r="A10" s="14" t="inlineStr">
        <is>
          <t>Total estimated net revenue</t>
        </is>
      </c>
      <c r="B10" s="32">
        <f>SUM('Approved Rates'!Q3:Q11)</f>
        <v/>
      </c>
    </row>
    <row r="11"/>
    <row r="12">
      <c r="A12" s="18" t="inlineStr">
        <is>
          <t>Summary by Season</t>
        </is>
      </c>
      <c r="E12" s="18" t="inlineStr">
        <is>
          <t>Records by Approval Status</t>
        </is>
      </c>
      <c r="H12" s="18" t="inlineStr">
        <is>
          <t>Average Rate by County</t>
        </is>
      </c>
    </row>
    <row r="13">
      <c r="A13" s="2" t="inlineStr">
        <is>
          <t>Season</t>
        </is>
      </c>
      <c r="B13" s="2" t="inlineStr">
        <is>
          <t>Record Count</t>
        </is>
      </c>
      <c r="C13" s="2" t="inlineStr">
        <is>
          <t>Average Approved Rate (incl. VAT)</t>
        </is>
      </c>
      <c r="E13" s="2" t="inlineStr">
        <is>
          <t>Status</t>
        </is>
      </c>
      <c r="F13" s="2" t="inlineStr">
        <is>
          <t>Record Count</t>
        </is>
      </c>
      <c r="H13" s="2" t="inlineStr">
        <is>
          <t>County</t>
        </is>
      </c>
      <c r="I13" s="2" t="inlineStr">
        <is>
          <t>Average Approved Rate (incl. VAT)</t>
        </is>
      </c>
    </row>
    <row r="14">
      <c r="A14" s="19" t="inlineStr">
        <is>
          <t>Low</t>
        </is>
      </c>
      <c r="B14" s="20">
        <f>COUNTIF('Approved Rates'!H3:H11,A14)</f>
        <v/>
      </c>
      <c r="C14" s="34">
        <f>IFERROR(AVERAGEIF('Approved Rates'!H3:H11,A14,'Approved Rates'!O3:O11),0)</f>
        <v/>
      </c>
      <c r="E14" s="19" t="inlineStr">
        <is>
          <t>Approved</t>
        </is>
      </c>
      <c r="F14" s="20">
        <f>COUNTIF('Approved Rates'!R3:R11,E14)</f>
        <v/>
      </c>
      <c r="H14" s="19" t="inlineStr">
        <is>
          <t>Galway</t>
        </is>
      </c>
      <c r="I14" s="34">
        <f>IFERROR(AVERAGEIF('Approved Rates'!E3:E11,H14,'Approved Rates'!O3:O11),0)</f>
        <v/>
      </c>
    </row>
    <row r="15">
      <c r="A15" s="22" t="inlineStr">
        <is>
          <t>Shoulder</t>
        </is>
      </c>
      <c r="B15" s="23">
        <f>COUNTIF('Approved Rates'!H3:H11,A15)</f>
        <v/>
      </c>
      <c r="C15" s="35">
        <f>IFERROR(AVERAGEIF('Approved Rates'!H3:H11,A15,'Approved Rates'!O3:O11),0)</f>
        <v/>
      </c>
      <c r="E15" s="22" t="inlineStr">
        <is>
          <t>Pending Review</t>
        </is>
      </c>
      <c r="F15" s="23">
        <f>COUNTIF('Approved Rates'!R3:R11,E15)</f>
        <v/>
      </c>
      <c r="H15" s="22" t="inlineStr">
        <is>
          <t>Kerry</t>
        </is>
      </c>
      <c r="I15" s="35">
        <f>IFERROR(AVERAGEIF('Approved Rates'!E3:E11,H15,'Approved Rates'!O3:O11),0)</f>
        <v/>
      </c>
    </row>
    <row r="16">
      <c r="A16" s="19" t="inlineStr">
        <is>
          <t>Peak</t>
        </is>
      </c>
      <c r="B16" s="20">
        <f>COUNTIF('Approved Rates'!H3:H11,A16)</f>
        <v/>
      </c>
      <c r="C16" s="34">
        <f>IFERROR(AVERAGEIF('Approved Rates'!H3:H11,A16,'Approved Rates'!O3:O11),0)</f>
        <v/>
      </c>
      <c r="E16" s="19" t="inlineStr">
        <is>
          <t>Expired</t>
        </is>
      </c>
      <c r="F16" s="20">
        <f>COUNTIF('Approved Rates'!R3:R11,E16)</f>
        <v/>
      </c>
      <c r="H16" s="19" t="inlineStr">
        <is>
          <t>Kilkenny</t>
        </is>
      </c>
      <c r="I16" s="34">
        <f>IFERROR(AVERAGEIF('Approved Rates'!E3:E11,H16,'Approved Rates'!O3:O11),0)</f>
        <v/>
      </c>
    </row>
    <row r="17">
      <c r="H17" s="22" t="inlineStr">
        <is>
          <t>Mayo</t>
        </is>
      </c>
      <c r="I17" s="35">
        <f>IFERROR(AVERAGEIF('Approved Rates'!E3:E11,H17,'Approved Rates'!O3:O11),0)</f>
        <v/>
      </c>
    </row>
    <row r="18">
      <c r="H18" s="19" t="inlineStr">
        <is>
          <t>Dublin</t>
        </is>
      </c>
      <c r="I18" s="34">
        <f>IFERROR(AVERAGEIF('Approved Rates'!E3:E11,H18,'Approved Rates'!O3:O11),0)</f>
        <v/>
      </c>
    </row>
    <row r="19">
      <c r="H19" s="22" t="inlineStr">
        <is>
          <t>Westmeath</t>
        </is>
      </c>
      <c r="I19" s="35">
        <f>IFERROR(AVERAGEIF('Approved Rates'!E3:E11,H19,'Approved Rates'!O3:O11),0)</f>
        <v/>
      </c>
    </row>
    <row r="20">
      <c r="H20" s="19" t="inlineStr">
        <is>
          <t>Cork</t>
        </is>
      </c>
      <c r="I20" s="34">
        <f>IFERROR(AVERAGEIF('Approved Rates'!E3:E11,H20,'Approved Rates'!O3:O11),0)</f>
        <v/>
      </c>
    </row>
    <row r="21">
      <c r="H21" s="22" t="inlineStr">
        <is>
          <t>Waterford</t>
        </is>
      </c>
      <c r="I21" s="35">
        <f>IFERROR(AVERAGEIF('Approved Rates'!E3:E11,H21,'Approved Rates'!O3:O11),0)</f>
        <v/>
      </c>
    </row>
  </sheetData>
  <mergeCells count="5">
    <mergeCell ref="A1:J1"/>
    <mergeCell ref="A3:B3"/>
    <mergeCell ref="A12:C12"/>
    <mergeCell ref="E12:F12"/>
    <mergeCell ref="H12:I12"/>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64"/>
  <sheetViews>
    <sheetView workbookViewId="0">
      <selection activeCell="A1" sqref="A1"/>
    </sheetView>
  </sheetViews>
  <sheetFormatPr baseColWidth="8" defaultRowHeight="15"/>
  <cols>
    <col width="6" customWidth="1" min="1" max="1"/>
    <col width="130" customWidth="1" min="2" max="2"/>
  </cols>
  <sheetData>
    <row r="1" ht="26" customHeight="1">
      <c r="A1" s="25" t="inlineStr">
        <is>
          <t>Instructions — Fáilte Ireland Approved Rates Workbook</t>
        </is>
      </c>
    </row>
    <row r="2"/>
    <row r="3">
      <c r="A3" s="13" t="inlineStr">
        <is>
          <t>Purpose and scope</t>
        </is>
      </c>
    </row>
    <row r="4" ht="34" customHeight="1">
      <c r="B4" s="26" t="inlineStr">
        <is>
          <t>This workbook manages and reviews approved accommodation rates for tourism properties in the Republic of Ireland. It supports seasonal pricing, occupancy assumptions, VAT calculations, approval status tracking and management reporting. All sample rates are illustrative planning data only and are NOT official Fáilte Ireland tariffs.</t>
        </is>
      </c>
    </row>
    <row r="5"/>
    <row r="6">
      <c r="A6" s="13" t="inlineStr">
        <is>
          <t>Approved Rates sheet</t>
        </is>
      </c>
    </row>
    <row r="7" ht="34" customHeight="1">
      <c r="B7" s="26" t="inlineStr">
        <is>
          <t>The main input sheet. Pale yellow cells are editable. Calculated columns (VAT Amount, Approved Rate incl. VAT, Estimated Net Revenue, Activity Status and Review Flag) update automatically.</t>
        </is>
      </c>
    </row>
    <row r="8"/>
    <row r="9">
      <c r="A9" s="13" t="inlineStr">
        <is>
          <t>Rate ID</t>
        </is>
      </c>
    </row>
    <row r="10" ht="34" customHeight="1">
      <c r="B10" s="26" t="inlineStr">
        <is>
          <t>A unique reference for each rate record, e.g. FI-2026-001.</t>
        </is>
      </c>
    </row>
    <row r="11"/>
    <row r="12">
      <c r="A12" s="13" t="inlineStr">
        <is>
          <t>Property Name / Type</t>
        </is>
      </c>
    </row>
    <row r="13" ht="34" customHeight="1">
      <c r="B13" s="26" t="inlineStr">
        <is>
          <t>The trading name of the property and its type (Hotel, Guesthouse, Bed &amp; Breakfast, Country House, Self-Catering, Lodge, Inn or Hostel — selected from the dropdown).</t>
        </is>
      </c>
    </row>
    <row r="14"/>
    <row r="15">
      <c r="A15" s="13" t="inlineStr">
        <is>
          <t>Town/City and County</t>
        </is>
      </c>
    </row>
    <row r="16" ht="34" customHeight="1">
      <c r="B16" s="26" t="inlineStr">
        <is>
          <t>The Irish location of the property, e.g. Killarney, County Kerry.</t>
        </is>
      </c>
    </row>
    <row r="17"/>
    <row r="18">
      <c r="A18" s="13" t="inlineStr">
        <is>
          <t>Approval Category</t>
        </is>
      </c>
    </row>
    <row r="19" ht="34" customHeight="1">
      <c r="B19" s="26" t="inlineStr">
        <is>
          <t>The Fáilte Ireland approval or classification category, e.g. 4-Star Hotel or Approved B&amp;B. This must be verified against current official Fáilte Ireland guidance.</t>
        </is>
      </c>
    </row>
    <row r="20"/>
    <row r="21">
      <c r="A21" s="13" t="inlineStr">
        <is>
          <t>Room Type and Season</t>
        </is>
      </c>
    </row>
    <row r="22" ht="34" customHeight="1">
      <c r="B22" s="26" t="inlineStr">
        <is>
          <t>The room type (Standard Double, Twin, Family Room, Suite) and the season band (Low, Shoulder or Peak) to which the rate applies.</t>
        </is>
      </c>
    </row>
    <row r="23"/>
    <row r="24">
      <c r="A24" s="13" t="inlineStr">
        <is>
          <t>Valid From / Valid To</t>
        </is>
      </c>
    </row>
    <row r="25" ht="34" customHeight="1">
      <c r="B25" s="26" t="inlineStr">
        <is>
          <t>The period during which the rate is valid. All dates use the DD/MM/YYYY format.</t>
        </is>
      </c>
    </row>
    <row r="26"/>
    <row r="27">
      <c r="A27" s="13" t="inlineStr">
        <is>
          <t>Rate Basis</t>
        </is>
      </c>
    </row>
    <row r="28" ht="34" customHeight="1">
      <c r="B28" s="26" t="inlineStr">
        <is>
          <t>How the rate is charged: Per Room per Night, Per Person Sharing or Per Unit per Night.</t>
        </is>
      </c>
    </row>
    <row r="29"/>
    <row r="30">
      <c r="A30" s="13" t="inlineStr">
        <is>
          <t>Standard Rate excl. VAT</t>
        </is>
      </c>
    </row>
    <row r="31" ht="34" customHeight="1">
      <c r="B31" s="26" t="inlineStr">
        <is>
          <t>The nightly rate before VAT, in euro, formatted as €1,234.56.</t>
        </is>
      </c>
    </row>
    <row r="32"/>
    <row r="33">
      <c r="A33" s="13" t="inlineStr">
        <is>
          <t>VAT Rate</t>
        </is>
      </c>
    </row>
    <row r="34" ht="34" customHeight="1">
      <c r="B34" s="26" t="inlineStr">
        <is>
          <t>The VAT rate applicable to the scenario (13.5%, 9% or 0%). VAT treatment of accommodation varies — you MUST verify the correct rate with the Revenue Commissioners. Do not assume one universal VAT rate applies to all accommodation charges.</t>
        </is>
      </c>
    </row>
    <row r="35"/>
    <row r="36">
      <c r="A36" s="13" t="inlineStr">
        <is>
          <t>VAT Amount / Approved Rate incl. VAT</t>
        </is>
      </c>
    </row>
    <row r="37" ht="34" customHeight="1">
      <c r="B37" s="26" t="inlineStr">
        <is>
          <t>Calculated automatically as Standard Rate × VAT Rate, and Standard Rate + VAT Amount respectively.</t>
        </is>
      </c>
    </row>
    <row r="38"/>
    <row r="39">
      <c r="A39" s="13" t="inlineStr">
        <is>
          <t>Occupancy Assumption</t>
        </is>
      </c>
    </row>
    <row r="40" ht="34" customHeight="1">
      <c r="B40" s="26" t="inlineStr">
        <is>
          <t>The expected occupancy percentage used for planning purposes, formatted as a percentage.</t>
        </is>
      </c>
    </row>
    <row r="41"/>
    <row r="42">
      <c r="A42" s="13" t="inlineStr">
        <is>
          <t>Estimated Net Revenue</t>
        </is>
      </c>
    </row>
    <row r="43" ht="34" customHeight="1">
      <c r="B43" s="26" t="inlineStr">
        <is>
          <t>Calculated as Standard Rate excl. VAT × Occupancy Assumption (per night, net of VAT).</t>
        </is>
      </c>
    </row>
    <row r="44"/>
    <row r="45">
      <c r="A45" s="13" t="inlineStr">
        <is>
          <t>Status</t>
        </is>
      </c>
    </row>
    <row r="46" ht="34" customHeight="1">
      <c r="B46" s="26" t="inlineStr">
        <is>
          <t>The approval status: Approved, Pending Review or Expired, selected from the dropdown. Conditional formatting shows green for Approved, amber for Pending Review and red for Expired.</t>
        </is>
      </c>
    </row>
    <row r="47"/>
    <row r="48">
      <c r="A48" s="13" t="inlineStr">
        <is>
          <t>Activity Status and Review Flag</t>
        </is>
      </c>
    </row>
    <row r="49" ht="34" customHeight="1">
      <c r="B49" s="26" t="inlineStr">
        <is>
          <t>Calculated columns: Activity Status compares today's date with the validity period (Active, Expired or Not Yet Active); Review Flag shows Review Due (red) when the Review Date has passed.</t>
        </is>
      </c>
    </row>
    <row r="50"/>
    <row r="51">
      <c r="A51" s="13" t="inlineStr">
        <is>
          <t>Adding a new rate</t>
        </is>
      </c>
    </row>
    <row r="52" ht="34" customHeight="1">
      <c r="B52" s="26" t="inlineStr">
        <is>
          <t>Enter the new record in the next empty row on the Approved Rates sheet, using the dropdowns where provided, then copy the formulas in columns N, O, Q, U and V down from the row above.</t>
        </is>
      </c>
    </row>
    <row r="53"/>
    <row r="54">
      <c r="A54" s="13" t="inlineStr">
        <is>
          <t>Summary Dashboard sheet</t>
        </is>
      </c>
    </row>
    <row r="55" ht="34" customHeight="1">
      <c r="B55" s="26" t="inlineStr">
        <is>
          <t>A management overview with key performance indicators, a season summary table and charts: average approved rate by season, records by approval status and average rate by county. All figures update automatically from the Approved Rates sheet.</t>
        </is>
      </c>
    </row>
    <row r="56"/>
    <row r="57">
      <c r="A57" s="13" t="inlineStr">
        <is>
          <t>Verification obligations</t>
        </is>
      </c>
    </row>
    <row r="58" ht="34" customHeight="1">
      <c r="B58" s="26" t="inlineStr">
        <is>
          <t>Fáilte Ireland approval, classification and quality assurance details must be verified against current official Fáilte Ireland guidance. VAT rates and registration obligations must be confirmed with the Revenue Commissioners.</t>
        </is>
      </c>
    </row>
    <row r="59"/>
    <row r="60">
      <c r="A60" s="13" t="inlineStr">
        <is>
          <t>Data protection</t>
        </is>
      </c>
    </row>
    <row r="61" ht="34" customHeight="1">
      <c r="B61" s="26" t="inlineStr">
        <is>
          <t>Do not store PPS numbers, guest data or any unnecessary personal information in this workbook. Keep only the business data required for rate management.</t>
        </is>
      </c>
    </row>
    <row r="62"/>
    <row r="63">
      <c r="A63" s="13" t="inlineStr">
        <is>
          <t>Workbook last reviewed</t>
        </is>
      </c>
    </row>
    <row r="64" ht="34" customHeight="1">
      <c r="B64" s="26" t="inlineStr">
        <is>
          <t>29/07/2026</t>
        </is>
      </c>
    </row>
  </sheetData>
  <mergeCells count="22">
    <mergeCell ref="A1:B1"/>
    <mergeCell ref="A3:B3"/>
    <mergeCell ref="A6:B6"/>
    <mergeCell ref="A9:B9"/>
    <mergeCell ref="A12:B12"/>
    <mergeCell ref="A15:B15"/>
    <mergeCell ref="A18:B18"/>
    <mergeCell ref="A21:B21"/>
    <mergeCell ref="A24:B24"/>
    <mergeCell ref="A27:B27"/>
    <mergeCell ref="A30:B30"/>
    <mergeCell ref="A33:B33"/>
    <mergeCell ref="A36:B36"/>
    <mergeCell ref="A39:B39"/>
    <mergeCell ref="A42:B42"/>
    <mergeCell ref="A45:B45"/>
    <mergeCell ref="A48:B48"/>
    <mergeCell ref="A51:B51"/>
    <mergeCell ref="A54:B54"/>
    <mergeCell ref="A57:B57"/>
    <mergeCell ref="A60:B60"/>
    <mergeCell ref="A63:B6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2026-07-29T04:39:03Z</dcterms:created>
  <dcterms:modified xmlns:dcterms="http://purl.org/dc/terms/" xmlns:xsi="http://www.w3.org/2001/XMLSchema-instance" xsi:type="dcterms:W3CDTF">2026-07-29T04:39:03Z</dcterms:modified>
</cp:coreProperties>
</file>