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aim Log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'Claim Log'!$A$2:$M$12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9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</font>
    <font>
      <b val="1"/>
      <i val="1"/>
      <color rgb="001E293B"/>
    </font>
    <font>
      <b val="1"/>
      <color rgb="0016A34A"/>
    </font>
    <font>
      <b val="1"/>
      <color rgb="001E293B"/>
    </font>
    <font>
      <b val="1"/>
      <color rgb="00C8102E"/>
      <sz val="12"/>
    </font>
    <font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0" fillId="6" borderId="0" pivotButton="0" quotePrefix="0" xfId="0"/>
    <xf numFmtId="165" fontId="2" fillId="6" borderId="0" pivotButton="0" quotePrefix="0" xfId="0"/>
    <xf numFmtId="0" fontId="4" fillId="0" borderId="0" pivotButton="0" quotePrefix="0" xfId="0"/>
    <xf numFmtId="165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/>
    </xf>
    <xf numFmtId="0" fontId="0" fillId="5" borderId="1" pivotButton="0" quotePrefix="0" xfId="0"/>
    <xf numFmtId="165" fontId="5" fillId="5" borderId="1" pivotButton="0" quotePrefix="0" xfId="0"/>
    <xf numFmtId="165" fontId="5" fillId="3" borderId="1" pivotButton="0" quotePrefix="0" xfId="0"/>
    <xf numFmtId="0" fontId="0" fillId="5" borderId="1" applyAlignment="1" pivotButton="0" quotePrefix="0" xfId="0">
      <alignment horizontal="center"/>
    </xf>
    <xf numFmtId="165" fontId="0" fillId="3" borderId="1" applyAlignment="1" pivotButton="0" quotePrefix="0" xfId="0">
      <alignment horizontal="center"/>
    </xf>
    <xf numFmtId="165" fontId="0" fillId="5" borderId="1" applyAlignment="1" pivotButton="0" quotePrefix="0" xfId="0">
      <alignment horizontal="center"/>
    </xf>
    <xf numFmtId="0" fontId="6" fillId="0" borderId="0" pivotButton="0" quotePrefix="0" xfId="0"/>
    <xf numFmtId="0" fontId="5" fillId="0" borderId="0" pivotButton="0" quotePrefix="0" xfId="0"/>
    <xf numFmtId="0" fontId="2" fillId="2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ill>
        <patternFill patternType="solid">
          <fgColor rgb="00FDBA7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Claim Value by County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'Summary'!$A$15:$A$23</f>
            </numRef>
          </cat>
          <val>
            <numRef>
              <f>'Summary'!$B$15:$B$23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Claim Value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 Status Split</a:t>
            </a:r>
          </a:p>
        </rich>
      </tx>
    </title>
    <plotArea>
      <pieChart>
        <varyColors val="1"/>
        <ser>
          <idx val="0"/>
          <order val="0"/>
          <tx>
            <strRef>
              <f>'Summary'!B29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'Summary'!$A$30:$A$33</f>
            </numRef>
          </cat>
          <val>
            <numRef>
              <f>'Summary'!$B$30:$B$33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3" customWidth="1" min="3" max="3"/>
    <col width="12" customWidth="1" min="4" max="4"/>
    <col width="12" customWidth="1" min="5" max="5"/>
    <col width="14" customWidth="1" min="6" max="6"/>
    <col width="16" customWidth="1" min="7" max="7"/>
    <col width="14" customWidth="1" min="8" max="8"/>
    <col width="14" customWidth="1" min="9" max="9"/>
    <col width="16" customWidth="1" min="10" max="10"/>
    <col width="24" customWidth="1" min="11" max="11"/>
    <col width="13" customWidth="1" min="12" max="12"/>
    <col width="12" customWidth="1" min="13" max="13"/>
  </cols>
  <sheetData>
    <row r="1" ht="26" customHeight="1">
      <c r="A1" s="1" t="inlineStr">
        <is>
          <t>Remote Working Relief Tracker Ireland — Claim Log</t>
        </is>
      </c>
    </row>
    <row r="2">
      <c r="A2" s="2" t="inlineStr">
        <is>
          <t>Date</t>
        </is>
      </c>
      <c r="B2" s="2" t="inlineStr">
        <is>
          <t>Employee Name</t>
        </is>
      </c>
      <c r="C2" s="2" t="inlineStr">
        <is>
          <t>PPS Number</t>
        </is>
      </c>
      <c r="D2" s="2" t="inlineStr">
        <is>
          <t>County</t>
        </is>
      </c>
      <c r="E2" s="2" t="inlineStr">
        <is>
          <t>Remote Days Worked</t>
        </is>
      </c>
      <c r="F2" s="2" t="inlineStr">
        <is>
          <t>Total Workdays in Month</t>
        </is>
      </c>
      <c r="G2" s="2" t="inlineStr">
        <is>
          <t>Eligible Household Costs (€)</t>
        </is>
      </c>
      <c r="H2" s="2" t="inlineStr">
        <is>
          <t>Claim Method</t>
        </is>
      </c>
      <c r="I2" s="2" t="inlineStr">
        <is>
          <t>Daily Allowance Rate (€)</t>
        </is>
      </c>
      <c r="J2" s="2" t="inlineStr">
        <is>
          <t>Calculated Claim (€)</t>
        </is>
      </c>
      <c r="K2" s="2" t="inlineStr">
        <is>
          <t>Notes</t>
        </is>
      </c>
      <c r="L2" s="2" t="inlineStr">
        <is>
          <t>Status</t>
        </is>
      </c>
      <c r="M2" s="2" t="inlineStr">
        <is>
          <t>Data Check</t>
        </is>
      </c>
    </row>
    <row r="3">
      <c r="A3" s="3" t="inlineStr">
        <is>
          <t>01/02/2026</t>
        </is>
      </c>
      <c r="B3" s="4" t="inlineStr">
        <is>
          <t>Aoife Ryan</t>
        </is>
      </c>
      <c r="C3" s="5" t="inlineStr">
        <is>
          <t>1234567TA</t>
        </is>
      </c>
      <c r="D3" s="6" t="inlineStr">
        <is>
          <t>Dublin</t>
        </is>
      </c>
      <c r="E3" s="5" t="n">
        <v>18</v>
      </c>
      <c r="F3" s="5" t="n">
        <v>20</v>
      </c>
      <c r="G3" s="7" t="n">
        <v>145</v>
      </c>
      <c r="H3" s="5" t="inlineStr">
        <is>
          <t>Flat Rate</t>
        </is>
      </c>
      <c r="I3" s="7" t="n">
        <v>3.2</v>
      </c>
      <c r="J3" s="8">
        <f>IF(H3="Flat Rate",E3*I3,IF(F3&gt;0,(G3*0.1)*(E3/F3),0))</f>
        <v/>
      </c>
      <c r="K3" s="9" t="inlineStr">
        <is>
          <t>Full remote month</t>
        </is>
      </c>
      <c r="L3" s="5" t="inlineStr">
        <is>
          <t>Approved</t>
        </is>
      </c>
      <c r="M3" s="6">
        <f>IF(AND(C3&lt;&gt;"",E3&gt;0,G3&gt;=0),"Ready","Incomplete")</f>
        <v/>
      </c>
    </row>
    <row r="4">
      <c r="A4" s="10" t="inlineStr">
        <is>
          <t>01/02/2026</t>
        </is>
      </c>
      <c r="B4" s="11" t="inlineStr">
        <is>
          <t>Seán Byrne</t>
        </is>
      </c>
      <c r="C4" s="5" t="inlineStr">
        <is>
          <t>2345678TB</t>
        </is>
      </c>
      <c r="D4" s="12" t="inlineStr">
        <is>
          <t>Cork</t>
        </is>
      </c>
      <c r="E4" s="5" t="n">
        <v>12</v>
      </c>
      <c r="F4" s="5" t="n">
        <v>20</v>
      </c>
      <c r="G4" s="7" t="n">
        <v>98.5</v>
      </c>
      <c r="H4" s="5" t="inlineStr">
        <is>
          <t>Actual Costs</t>
        </is>
      </c>
      <c r="I4" s="7" t="n">
        <v>3.2</v>
      </c>
      <c r="J4" s="13">
        <f>IF(H4="Flat Rate",E4*I4,IF(F4&gt;0,(G4*0.1)*(E4/F4),0))</f>
        <v/>
      </c>
      <c r="K4" s="9" t="inlineStr">
        <is>
          <t>Part-time hybrid</t>
        </is>
      </c>
      <c r="L4" s="5" t="inlineStr">
        <is>
          <t>Submitted</t>
        </is>
      </c>
      <c r="M4" s="12">
        <f>IF(AND(C4&lt;&gt;"",E4&gt;0,G4&gt;=0),"Ready","Incomplete")</f>
        <v/>
      </c>
    </row>
    <row r="5">
      <c r="A5" s="3" t="inlineStr">
        <is>
          <t>01/03/2026</t>
        </is>
      </c>
      <c r="B5" s="4" t="inlineStr">
        <is>
          <t>Niamh Doyle</t>
        </is>
      </c>
      <c r="C5" s="5" t="inlineStr">
        <is>
          <t>3456789TC</t>
        </is>
      </c>
      <c r="D5" s="6" t="inlineStr">
        <is>
          <t>Galway</t>
        </is>
      </c>
      <c r="E5" s="5" t="n">
        <v>22</v>
      </c>
      <c r="F5" s="5" t="n">
        <v>22</v>
      </c>
      <c r="G5" s="7" t="n">
        <v>160.75</v>
      </c>
      <c r="H5" s="5" t="inlineStr">
        <is>
          <t>Flat Rate</t>
        </is>
      </c>
      <c r="I5" s="7" t="n">
        <v>3.2</v>
      </c>
      <c r="J5" s="8">
        <f>IF(H5="Flat Rate",E5*I5,IF(F5&gt;0,(G5*0.1)*(E5/F5),0))</f>
        <v/>
      </c>
      <c r="K5" s="9" t="inlineStr">
        <is>
          <t>Full remote month</t>
        </is>
      </c>
      <c r="L5" s="5" t="inlineStr">
        <is>
          <t>Approved</t>
        </is>
      </c>
      <c r="M5" s="6">
        <f>IF(AND(C5&lt;&gt;"",E5&gt;0,G5&gt;=0),"Ready","Incomplete")</f>
        <v/>
      </c>
    </row>
    <row r="6">
      <c r="A6" s="10" t="inlineStr">
        <is>
          <t>01/03/2026</t>
        </is>
      </c>
      <c r="B6" s="11" t="inlineStr">
        <is>
          <t>Cian Walsh</t>
        </is>
      </c>
      <c r="C6" s="5" t="inlineStr"/>
      <c r="D6" s="12" t="inlineStr">
        <is>
          <t>Limerick</t>
        </is>
      </c>
      <c r="E6" s="5" t="n">
        <v>15</v>
      </c>
      <c r="F6" s="5" t="n">
        <v>21</v>
      </c>
      <c r="G6" s="7" t="n">
        <v>110</v>
      </c>
      <c r="H6" s="5" t="inlineStr">
        <is>
          <t>Actual Costs</t>
        </is>
      </c>
      <c r="I6" s="7" t="n">
        <v>3.2</v>
      </c>
      <c r="J6" s="13">
        <f>IF(H6="Flat Rate",E6*I6,IF(F6&gt;0,(G6*0.1)*(E6/F6),0))</f>
        <v/>
      </c>
      <c r="K6" s="9" t="inlineStr">
        <is>
          <t>PPS pending from HR</t>
        </is>
      </c>
      <c r="L6" s="5" t="inlineStr">
        <is>
          <t>Incomplete</t>
        </is>
      </c>
      <c r="M6" s="12">
        <f>IF(AND(C6&lt;&gt;"",E6&gt;0,G6&gt;=0),"Ready","Incomplete")</f>
        <v/>
      </c>
    </row>
    <row r="7">
      <c r="A7" s="3" t="inlineStr">
        <is>
          <t>01/04/2026</t>
        </is>
      </c>
      <c r="B7" s="4" t="inlineStr">
        <is>
          <t>Saoirse Kelly</t>
        </is>
      </c>
      <c r="C7" s="5" t="inlineStr">
        <is>
          <t>5678901TE</t>
        </is>
      </c>
      <c r="D7" s="6" t="inlineStr">
        <is>
          <t>Waterford</t>
        </is>
      </c>
      <c r="E7" s="5" t="n">
        <v>20</v>
      </c>
      <c r="F7" s="5" t="n">
        <v>21</v>
      </c>
      <c r="G7" s="7" t="n">
        <v>132</v>
      </c>
      <c r="H7" s="5" t="inlineStr">
        <is>
          <t>Flat Rate</t>
        </is>
      </c>
      <c r="I7" s="7" t="n">
        <v>3.2</v>
      </c>
      <c r="J7" s="8">
        <f>IF(H7="Flat Rate",E7*I7,IF(F7&gt;0,(G7*0.1)*(E7/F7),0))</f>
        <v/>
      </c>
      <c r="K7" s="9" t="inlineStr">
        <is>
          <t>Full remote month</t>
        </is>
      </c>
      <c r="L7" s="5" t="inlineStr">
        <is>
          <t>Approved</t>
        </is>
      </c>
      <c r="M7" s="6">
        <f>IF(AND(C7&lt;&gt;"",E7&gt;0,G7&gt;=0),"Ready","Incomplete")</f>
        <v/>
      </c>
    </row>
    <row r="8">
      <c r="A8" s="10" t="inlineStr">
        <is>
          <t>01/04/2026</t>
        </is>
      </c>
      <c r="B8" s="11" t="inlineStr">
        <is>
          <t>Conor Murphy</t>
        </is>
      </c>
      <c r="C8" s="5" t="inlineStr">
        <is>
          <t>6789012TF</t>
        </is>
      </c>
      <c r="D8" s="12" t="inlineStr">
        <is>
          <t>Kilkenny</t>
        </is>
      </c>
      <c r="E8" s="5" t="n">
        <v>10</v>
      </c>
      <c r="F8" s="5" t="n">
        <v>20</v>
      </c>
      <c r="G8" s="7" t="n">
        <v>75</v>
      </c>
      <c r="H8" s="5" t="inlineStr">
        <is>
          <t>Actual Costs</t>
        </is>
      </c>
      <c r="I8" s="7" t="n">
        <v>3.2</v>
      </c>
      <c r="J8" s="13">
        <f>IF(H8="Flat Rate",E8*I8,IF(F8&gt;0,(G8*0.1)*(E8/F8),0))</f>
        <v/>
      </c>
      <c r="K8" s="9" t="inlineStr">
        <is>
          <t>Two days per week</t>
        </is>
      </c>
      <c r="L8" s="5" t="inlineStr">
        <is>
          <t>Pending</t>
        </is>
      </c>
      <c r="M8" s="12">
        <f>IF(AND(C8&lt;&gt;"",E8&gt;0,G8&gt;=0),"Ready","Incomplete")</f>
        <v/>
      </c>
    </row>
    <row r="9">
      <c r="A9" s="3" t="inlineStr">
        <is>
          <t>01/05/2026</t>
        </is>
      </c>
      <c r="B9" s="4" t="inlineStr">
        <is>
          <t>Ciara Brennan</t>
        </is>
      </c>
      <c r="C9" s="5" t="inlineStr">
        <is>
          <t>7890123TG</t>
        </is>
      </c>
      <c r="D9" s="6" t="inlineStr">
        <is>
          <t>Sligo</t>
        </is>
      </c>
      <c r="E9" s="5" t="n">
        <v>0</v>
      </c>
      <c r="F9" s="5" t="n">
        <v>20</v>
      </c>
      <c r="G9" s="7" t="n">
        <v>0</v>
      </c>
      <c r="H9" s="5" t="inlineStr">
        <is>
          <t>Flat Rate</t>
        </is>
      </c>
      <c r="I9" s="7" t="n">
        <v>3.2</v>
      </c>
      <c r="J9" s="8">
        <f>IF(H9="Flat Rate",E9*I9,IF(F9&gt;0,(G9*0.1)*(E9/F9),0))</f>
        <v/>
      </c>
      <c r="K9" s="9" t="inlineStr">
        <is>
          <t>No remote days this month</t>
        </is>
      </c>
      <c r="L9" s="5" t="inlineStr">
        <is>
          <t>Rejected</t>
        </is>
      </c>
      <c r="M9" s="6">
        <f>IF(AND(C9&lt;&gt;"",E9&gt;0,G9&gt;=0),"Ready","Incomplete")</f>
        <v/>
      </c>
    </row>
    <row r="10">
      <c r="A10" s="10" t="inlineStr">
        <is>
          <t>01/05/2026</t>
        </is>
      </c>
      <c r="B10" s="11" t="inlineStr">
        <is>
          <t>Oisín Nolan</t>
        </is>
      </c>
      <c r="C10" s="5" t="inlineStr">
        <is>
          <t>8901234TH</t>
        </is>
      </c>
      <c r="D10" s="12" t="inlineStr">
        <is>
          <t>Louth</t>
        </is>
      </c>
      <c r="E10" s="5" t="n">
        <v>19</v>
      </c>
      <c r="F10" s="5" t="n">
        <v>20</v>
      </c>
      <c r="G10" s="7" t="n">
        <v>150.25</v>
      </c>
      <c r="H10" s="5" t="inlineStr">
        <is>
          <t>Flat Rate</t>
        </is>
      </c>
      <c r="I10" s="7" t="n">
        <v>3.2</v>
      </c>
      <c r="J10" s="13">
        <f>IF(H10="Flat Rate",E10*I10,IF(F10&gt;0,(G10*0.1)*(E10/F10),0))</f>
        <v/>
      </c>
      <c r="K10" s="9" t="inlineStr">
        <is>
          <t>Drogheda office hybrid</t>
        </is>
      </c>
      <c r="L10" s="5" t="inlineStr">
        <is>
          <t>Submitted</t>
        </is>
      </c>
      <c r="M10" s="12">
        <f>IF(AND(C10&lt;&gt;"",E10&gt;0,G10&gt;=0),"Ready","Incomplete")</f>
        <v/>
      </c>
    </row>
    <row r="11">
      <c r="A11" s="3" t="inlineStr">
        <is>
          <t>01/06/2026</t>
        </is>
      </c>
      <c r="B11" s="4" t="inlineStr">
        <is>
          <t>Róisín Fitzgerald</t>
        </is>
      </c>
      <c r="C11" s="5" t="inlineStr">
        <is>
          <t>9012345TI</t>
        </is>
      </c>
      <c r="D11" s="6" t="inlineStr">
        <is>
          <t>Louth</t>
        </is>
      </c>
      <c r="E11" s="5" t="n">
        <v>21</v>
      </c>
      <c r="F11" s="5" t="n">
        <v>22</v>
      </c>
      <c r="G11" s="7" t="n">
        <v>140</v>
      </c>
      <c r="H11" s="5" t="inlineStr">
        <is>
          <t>Actual Costs</t>
        </is>
      </c>
      <c r="I11" s="7" t="n">
        <v>3.2</v>
      </c>
      <c r="J11" s="8">
        <f>IF(H11="Flat Rate",E11*I11,IF(F11&gt;0,(G11*0.1)*(E11/F11),0))</f>
        <v/>
      </c>
      <c r="K11" s="9" t="inlineStr">
        <is>
          <t>Dundalk fully remote</t>
        </is>
      </c>
      <c r="L11" s="5" t="inlineStr">
        <is>
          <t>Approved</t>
        </is>
      </c>
      <c r="M11" s="6">
        <f>IF(AND(C11&lt;&gt;"",E11&gt;0,G11&gt;=0),"Ready","Incomplete")</f>
        <v/>
      </c>
    </row>
    <row r="12">
      <c r="A12" s="10" t="inlineStr">
        <is>
          <t>01/06/2026</t>
        </is>
      </c>
      <c r="B12" s="11" t="inlineStr">
        <is>
          <t>Liam O'Connor</t>
        </is>
      </c>
      <c r="C12" s="5" t="inlineStr">
        <is>
          <t>0123456TJ</t>
        </is>
      </c>
      <c r="D12" s="12" t="inlineStr">
        <is>
          <t>Wexford</t>
        </is>
      </c>
      <c r="E12" s="5" t="n">
        <v>16</v>
      </c>
      <c r="F12" s="5" t="n">
        <v>21</v>
      </c>
      <c r="G12" s="7" t="n">
        <v>105.5</v>
      </c>
      <c r="H12" s="5" t="inlineStr">
        <is>
          <t>Flat Rate</t>
        </is>
      </c>
      <c r="I12" s="7" t="n">
        <v>3.2</v>
      </c>
      <c r="J12" s="13">
        <f>IF(H12="Flat Rate",E12*I12,IF(F12&gt;0,(G12*0.1)*(E12/F12),0))</f>
        <v/>
      </c>
      <c r="K12" s="9" t="inlineStr">
        <is>
          <t>Hybrid three days</t>
        </is>
      </c>
      <c r="L12" s="5" t="inlineStr">
        <is>
          <t>Pending</t>
        </is>
      </c>
      <c r="M12" s="12">
        <f>IF(AND(C12&lt;&gt;"",E12&gt;0,G12&gt;=0),"Ready","Incomplete")</f>
        <v/>
      </c>
    </row>
    <row r="13">
      <c r="A13" s="14" t="inlineStr">
        <is>
          <t>TOTALS</t>
        </is>
      </c>
      <c r="B13" s="15" t="n"/>
      <c r="C13" s="15" t="n"/>
      <c r="D13" s="15" t="n"/>
      <c r="E13" s="15" t="n"/>
      <c r="F13" s="15" t="n"/>
      <c r="G13" s="15" t="n"/>
      <c r="H13" s="15" t="n"/>
      <c r="I13" s="15" t="n"/>
      <c r="J13" s="16">
        <f>SUM(J3:J12)</f>
        <v/>
      </c>
      <c r="K13" s="15" t="n"/>
      <c r="L13" s="15" t="n"/>
      <c r="M13" s="15" t="n"/>
    </row>
    <row r="14">
      <c r="A14" s="17" t="inlineStr">
        <is>
          <t>Average Claim (€)</t>
        </is>
      </c>
      <c r="J14" s="18">
        <f>AVERAGE(J3:J12)</f>
        <v/>
      </c>
    </row>
    <row r="15">
      <c r="A15" s="17" t="inlineStr">
        <is>
          <t>Approved Claims Count</t>
        </is>
      </c>
      <c r="J15">
        <f>COUNTIF(L3:L12,"Approved")</f>
        <v/>
      </c>
    </row>
  </sheetData>
  <autoFilter ref="A2:M12"/>
  <mergeCells count="1">
    <mergeCell ref="A1:M1"/>
  </mergeCells>
  <conditionalFormatting sqref="L3:L12">
    <cfRule type="expression" priority="1" dxfId="0" stopIfTrue="1">
      <formula>L3="Approved"</formula>
    </cfRule>
    <cfRule type="expression" priority="2" dxfId="1" stopIfTrue="1">
      <formula>L3="Rejected"</formula>
    </cfRule>
  </conditionalFormatting>
  <conditionalFormatting sqref="M3:M12">
    <cfRule type="expression" priority="3" dxfId="2" stopIfTrue="1">
      <formula>M3="Incomplete"</formula>
    </cfRule>
  </conditionalFormatting>
  <dataValidations count="2">
    <dataValidation sqref="H3:H12" showErrorMessage="1" showInputMessage="1" allowBlank="1" type="list">
      <formula1>"Flat Rate,Actual Costs"</formula1>
    </dataValidation>
    <dataValidation sqref="L3:L12" showErrorMessage="1" showInputMessage="1" allowBlank="1" type="list">
      <formula1>"Pending,Submitted,Approved,Rejected"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  <col width="16" customWidth="1" min="3" max="3"/>
    <col width="4" customWidth="1" min="4" max="4"/>
    <col width="4" customWidth="1" min="5" max="5"/>
    <col width="4" customWidth="1" min="6" max="6"/>
  </cols>
  <sheetData>
    <row r="1" ht="26" customHeight="1">
      <c r="A1" s="19" t="inlineStr">
        <is>
          <t>Remote Working Relief Tracker Ireland — Summary Dashboard</t>
        </is>
      </c>
    </row>
    <row r="2"/>
    <row r="3">
      <c r="A3" s="20" t="inlineStr">
        <is>
          <t>Key Metric</t>
        </is>
      </c>
      <c r="B3" s="20" t="inlineStr">
        <is>
          <t>Value</t>
        </is>
      </c>
    </row>
    <row r="4">
      <c r="A4" s="21" t="inlineStr">
        <is>
          <t>Total Claims Submitted</t>
        </is>
      </c>
      <c r="B4" s="22">
        <f>COUNTA('Claim Log'!C3:C12)</f>
        <v/>
      </c>
    </row>
    <row r="5">
      <c r="A5" s="23" t="inlineStr">
        <is>
          <t>Total Claim Value (€)</t>
        </is>
      </c>
      <c r="B5" s="24">
        <f>SUM('Claim Log'!J3:J12)</f>
        <v/>
      </c>
    </row>
    <row r="6">
      <c r="A6" s="21" t="inlineStr">
        <is>
          <t>Average Claim per Employee (€)</t>
        </is>
      </c>
      <c r="B6" s="25">
        <f>IFERROR(AVERAGE('Claim Log'!J3:J12),0)</f>
        <v/>
      </c>
    </row>
    <row r="7">
      <c r="A7" s="23" t="inlineStr">
        <is>
          <t>Approved Claims</t>
        </is>
      </c>
      <c r="B7" s="26">
        <f>COUNTIF('Claim Log'!L3:L12,"Approved")</f>
        <v/>
      </c>
    </row>
    <row r="8">
      <c r="A8" s="21" t="inlineStr">
        <is>
          <t>Pending Claims</t>
        </is>
      </c>
      <c r="B8" s="22">
        <f>COUNTIF('Claim Log'!L3:L12,"Pending")</f>
        <v/>
      </c>
    </row>
    <row r="9">
      <c r="A9" s="23" t="inlineStr">
        <is>
          <t>Rejected Claims</t>
        </is>
      </c>
      <c r="B9" s="26">
        <f>COUNTIF('Claim Log'!L3:L12,"Rejected")</f>
        <v/>
      </c>
    </row>
    <row r="10">
      <c r="A10" s="21" t="inlineStr">
        <is>
          <t>Average Remote Days per Month</t>
        </is>
      </c>
      <c r="B10" s="22">
        <f>IFERROR(AVERAGE('Claim Log'!E3:E12),0)</f>
        <v/>
      </c>
    </row>
    <row r="11"/>
    <row r="12"/>
    <row r="13">
      <c r="A13" s="14" t="inlineStr">
        <is>
          <t>County Claim Breakdown</t>
        </is>
      </c>
    </row>
    <row r="14">
      <c r="A14" s="20" t="inlineStr">
        <is>
          <t>County</t>
        </is>
      </c>
      <c r="B14" s="20" t="inlineStr">
        <is>
          <t>Total Claim Value (€)</t>
        </is>
      </c>
      <c r="C14" s="20" t="inlineStr">
        <is>
          <t>Claim Count</t>
        </is>
      </c>
    </row>
    <row r="15">
      <c r="A15" s="22" t="inlineStr">
        <is>
          <t>Dublin</t>
        </is>
      </c>
      <c r="B15" s="27">
        <f>SUMIF('Claim Log'!D3:D12,A15,'Claim Log'!J3:J12)</f>
        <v/>
      </c>
      <c r="C15" s="22">
        <f>COUNTIF('Claim Log'!D3:D12,A15)</f>
        <v/>
      </c>
    </row>
    <row r="16">
      <c r="A16" s="26" t="inlineStr">
        <is>
          <t>Cork</t>
        </is>
      </c>
      <c r="B16" s="28">
        <f>SUMIF('Claim Log'!D3:D12,A16,'Claim Log'!J3:J12)</f>
        <v/>
      </c>
      <c r="C16" s="26">
        <f>COUNTIF('Claim Log'!D3:D12,A16)</f>
        <v/>
      </c>
    </row>
    <row r="17">
      <c r="A17" s="22" t="inlineStr">
        <is>
          <t>Galway</t>
        </is>
      </c>
      <c r="B17" s="27">
        <f>SUMIF('Claim Log'!D3:D12,A17,'Claim Log'!J3:J12)</f>
        <v/>
      </c>
      <c r="C17" s="22">
        <f>COUNTIF('Claim Log'!D3:D12,A17)</f>
        <v/>
      </c>
    </row>
    <row r="18">
      <c r="A18" s="26" t="inlineStr">
        <is>
          <t>Limerick</t>
        </is>
      </c>
      <c r="B18" s="28">
        <f>SUMIF('Claim Log'!D3:D12,A18,'Claim Log'!J3:J12)</f>
        <v/>
      </c>
      <c r="C18" s="26">
        <f>COUNTIF('Claim Log'!D3:D12,A18)</f>
        <v/>
      </c>
    </row>
    <row r="19">
      <c r="A19" s="22" t="inlineStr">
        <is>
          <t>Waterford</t>
        </is>
      </c>
      <c r="B19" s="27">
        <f>SUMIF('Claim Log'!D3:D12,A19,'Claim Log'!J3:J12)</f>
        <v/>
      </c>
      <c r="C19" s="22">
        <f>COUNTIF('Claim Log'!D3:D12,A19)</f>
        <v/>
      </c>
    </row>
    <row r="20">
      <c r="A20" s="26" t="inlineStr">
        <is>
          <t>Kilkenny</t>
        </is>
      </c>
      <c r="B20" s="28">
        <f>SUMIF('Claim Log'!D3:D12,A20,'Claim Log'!J3:J12)</f>
        <v/>
      </c>
      <c r="C20" s="26">
        <f>COUNTIF('Claim Log'!D3:D12,A20)</f>
        <v/>
      </c>
    </row>
    <row r="21">
      <c r="A21" s="22" t="inlineStr">
        <is>
          <t>Sligo</t>
        </is>
      </c>
      <c r="B21" s="27">
        <f>SUMIF('Claim Log'!D3:D12,A21,'Claim Log'!J3:J12)</f>
        <v/>
      </c>
      <c r="C21" s="22">
        <f>COUNTIF('Claim Log'!D3:D12,A21)</f>
        <v/>
      </c>
    </row>
    <row r="22">
      <c r="A22" s="26" t="inlineStr">
        <is>
          <t>Louth</t>
        </is>
      </c>
      <c r="B22" s="28">
        <f>SUMIF('Claim Log'!D3:D12,A22,'Claim Log'!J3:J12)</f>
        <v/>
      </c>
      <c r="C22" s="26">
        <f>COUNTIF('Claim Log'!D3:D12,A22)</f>
        <v/>
      </c>
    </row>
    <row r="23">
      <c r="A23" s="22" t="inlineStr">
        <is>
          <t>Wexford</t>
        </is>
      </c>
      <c r="B23" s="27">
        <f>SUMIF('Claim Log'!D3:D12,A23,'Claim Log'!J3:J12)</f>
        <v/>
      </c>
      <c r="C23" s="22">
        <f>COUNTIF('Claim Log'!D3:D12,A23)</f>
        <v/>
      </c>
    </row>
    <row r="24"/>
    <row r="25">
      <c r="A25" s="29" t="inlineStr">
        <is>
          <t>Top County by Claim Value</t>
        </is>
      </c>
      <c r="B25" s="30">
        <f>INDEX(A15:A23,MATCH(MAX(B15:B23),B15:B23,0))</f>
        <v/>
      </c>
    </row>
    <row r="26"/>
    <row r="27"/>
    <row r="28">
      <c r="A28" s="14" t="inlineStr">
        <is>
          <t>Claim Status Split</t>
        </is>
      </c>
    </row>
    <row r="29">
      <c r="A29" s="31" t="inlineStr">
        <is>
          <t>Status</t>
        </is>
      </c>
      <c r="B29" s="31" t="inlineStr">
        <is>
          <t>Count</t>
        </is>
      </c>
    </row>
    <row r="30">
      <c r="A30" s="22" t="inlineStr">
        <is>
          <t>Approved</t>
        </is>
      </c>
      <c r="B30" s="22">
        <f>COUNTIF('Claim Log'!L3:L12,A30)</f>
        <v/>
      </c>
    </row>
    <row r="31">
      <c r="A31" s="26" t="inlineStr">
        <is>
          <t>Submitted</t>
        </is>
      </c>
      <c r="B31" s="26">
        <f>COUNTIF('Claim Log'!L3:L12,A31)</f>
        <v/>
      </c>
    </row>
    <row r="32">
      <c r="A32" s="22" t="inlineStr">
        <is>
          <t>Pending</t>
        </is>
      </c>
      <c r="B32" s="22">
        <f>COUNTIF('Claim Log'!L3:L12,A32)</f>
        <v/>
      </c>
    </row>
    <row r="33">
      <c r="A33" s="26" t="inlineStr">
        <is>
          <t>Rejected</t>
        </is>
      </c>
      <c r="B33" s="26">
        <f>COUNTIF('Claim Log'!L3:L12,A33)</f>
        <v/>
      </c>
    </row>
  </sheetData>
  <mergeCells count="3">
    <mergeCell ref="A1:F1"/>
    <mergeCell ref="A13:C13"/>
    <mergeCell ref="A28:B2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2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  <col width="4" customWidth="1" min="3" max="3"/>
    <col width="4" customWidth="1" min="4" max="4"/>
  </cols>
  <sheetData>
    <row r="1" ht="26" customHeight="1">
      <c r="A1" s="19" t="inlineStr">
        <is>
          <t>Remote Working Relief Tracker Ireland — User Guide</t>
        </is>
      </c>
    </row>
    <row r="2"/>
    <row r="3">
      <c r="A3" s="32" t="inlineStr">
        <is>
          <t>What is Remote Working (eWorking) Relief?</t>
        </is>
      </c>
    </row>
    <row r="4">
      <c r="A4" s="33" t="inlineStr">
        <is>
          <t>Remote Working Relief allows employees who work from home to claim tax relief on certain</t>
        </is>
      </c>
    </row>
    <row r="5">
      <c r="A5" s="33" t="inlineStr">
        <is>
          <t>household expenses such as heat, electricity and broadband, in respect of days worked remotely.</t>
        </is>
      </c>
    </row>
    <row r="6">
      <c r="A6" s="33" t="inlineStr">
        <is>
          <t>Employers may also pay a tax-free daily allowance (currently €3.20 per day) without deduction of</t>
        </is>
      </c>
    </row>
    <row r="7">
      <c r="A7" s="33" t="inlineStr">
        <is>
          <t>PAYE, PRSI or USC, provided no other reimbursement is made for the same days.</t>
        </is>
      </c>
    </row>
    <row r="8"/>
    <row r="9">
      <c r="A9" s="32" t="inlineStr">
        <is>
          <t>What Records to Keep</t>
        </is>
      </c>
    </row>
    <row r="10">
      <c r="A10" s="33" t="inlineStr">
        <is>
          <t>• Dates and number of days worked remotely each month</t>
        </is>
      </c>
    </row>
    <row r="11">
      <c r="A11" s="33" t="inlineStr">
        <is>
          <t>• Utility bills (electricity, heating, broadband) covering the claim period</t>
        </is>
      </c>
    </row>
    <row r="12">
      <c r="A12" s="33" t="inlineStr">
        <is>
          <t>• Records of any employer flat-rate payments already received</t>
        </is>
      </c>
    </row>
    <row r="13">
      <c r="A13" s="33" t="inlineStr">
        <is>
          <t>• Correspondence confirming remote working arrangements with your employer</t>
        </is>
      </c>
    </row>
    <row r="14">
      <c r="A14" s="33" t="inlineStr">
        <is>
          <t>• Keep all supporting documents for at least six years in case of a Revenue audit</t>
        </is>
      </c>
    </row>
    <row r="15"/>
    <row r="16">
      <c r="A16" s="32" t="inlineStr">
        <is>
          <t>How to Use the Claim Log Sheet</t>
        </is>
      </c>
    </row>
    <row r="17">
      <c r="A17" s="33" t="inlineStr">
        <is>
          <t>1. Enter the month/date, employee name, PPS number and county for each claim line.</t>
        </is>
      </c>
    </row>
    <row r="18">
      <c r="A18" s="33" t="inlineStr">
        <is>
          <t>2. Record the number of Remote Days Worked and the Total Workdays in the month.</t>
        </is>
      </c>
    </row>
    <row r="19">
      <c r="A19" s="33" t="inlineStr">
        <is>
          <t>3. Enter Eligible Household Costs where the Actual Costs method is used.</t>
        </is>
      </c>
    </row>
    <row r="20">
      <c r="A20" s="33" t="inlineStr">
        <is>
          <t>4. Choose the Claim Method from the dropdown: Flat Rate or Actual Costs.</t>
        </is>
      </c>
    </row>
    <row r="21">
      <c r="A21" s="33" t="inlineStr">
        <is>
          <t>5. The Daily Allowance Rate defaults to €3.20 — adjust only if Revenue guidance changes.</t>
        </is>
      </c>
    </row>
    <row r="22">
      <c r="A22" s="33" t="inlineStr">
        <is>
          <t>6. The Calculated Claim column updates automatically based on your entries.</t>
        </is>
      </c>
    </row>
    <row r="23">
      <c r="A23" s="33" t="inlineStr">
        <is>
          <t>7. Set the Status from the dropdown: Pending, Submitted, Approved or Rejected.</t>
        </is>
      </c>
    </row>
    <row r="24">
      <c r="A24" s="33" t="inlineStr">
        <is>
          <t>8. The Data Check column flags 'Incomplete' if key fields are missing.</t>
        </is>
      </c>
    </row>
    <row r="25"/>
    <row r="26">
      <c r="A26" s="32" t="inlineStr">
        <is>
          <t>Explanation of Claim Methods</t>
        </is>
      </c>
    </row>
    <row r="27">
      <c r="A27" s="33" t="inlineStr">
        <is>
          <t>Flat Rate: Remote Days Worked multiplied by the Daily Allowance Rate (€3.20). This is the</t>
        </is>
      </c>
    </row>
    <row r="28">
      <c r="A28" s="33" t="inlineStr">
        <is>
          <t>simplest method and does not require detailed bills.</t>
        </is>
      </c>
    </row>
    <row r="29">
      <c r="A29" s="33" t="inlineStr">
        <is>
          <t>Actual Costs: A proportion (10%) of eligible household costs is apportioned across remote days</t>
        </is>
      </c>
    </row>
    <row r="30">
      <c r="A30" s="33" t="inlineStr">
        <is>
          <t>relative to total workdays in the month. This method requires supporting utility bills and is</t>
        </is>
      </c>
    </row>
    <row r="31">
      <c r="A31" s="33" t="inlineStr">
        <is>
          <t>usually only worthwhile for higher household costs.</t>
        </is>
      </c>
    </row>
    <row r="32"/>
    <row r="33">
      <c r="A33" s="32" t="inlineStr">
        <is>
          <t>Retain Supporting Documents for Revenue</t>
        </is>
      </c>
    </row>
    <row r="34">
      <c r="A34" s="33" t="inlineStr">
        <is>
          <t>Revenue may request evidence supporting any relief claimed. Always retain original bills,</t>
        </is>
      </c>
    </row>
    <row r="35">
      <c r="A35" s="33" t="inlineStr">
        <is>
          <t>employer correspondence and this tracker for a minimum of six years from the end of the tax year.</t>
        </is>
      </c>
    </row>
    <row r="36"/>
    <row r="37">
      <c r="A37" s="32" t="inlineStr">
        <is>
          <t>PPS Number Privacy and GDPR</t>
        </is>
      </c>
    </row>
    <row r="38">
      <c r="A38" s="33" t="inlineStr">
        <is>
          <t>PPS numbers are sensitive personal data under GDPR and Irish data protection law.</t>
        </is>
      </c>
    </row>
    <row r="39">
      <c r="A39" s="33" t="inlineStr">
        <is>
          <t>• Restrict access to this workbook to authorised payroll/HR personnel only.</t>
        </is>
      </c>
    </row>
    <row r="40">
      <c r="A40" s="33" t="inlineStr">
        <is>
          <t>• Do not share this file by unencrypted email.</t>
        </is>
      </c>
    </row>
    <row r="41">
      <c r="A41" s="33" t="inlineStr">
        <is>
          <t>• Store securely and delete/anonymise records once no longer required.</t>
        </is>
      </c>
    </row>
    <row r="42">
      <c r="A42" s="33" t="inlineStr">
        <is>
          <t>• Report any suspected data breach to your Data Protection Officer immediately.</t>
        </is>
      </c>
    </row>
  </sheetData>
  <mergeCells count="36">
    <mergeCell ref="A1:D1"/>
    <mergeCell ref="A3:D3"/>
    <mergeCell ref="A4:D4"/>
    <mergeCell ref="A5:D5"/>
    <mergeCell ref="A6:D6"/>
    <mergeCell ref="A7:D7"/>
    <mergeCell ref="A9:D9"/>
    <mergeCell ref="A10:D10"/>
    <mergeCell ref="A11:D11"/>
    <mergeCell ref="A12:D12"/>
    <mergeCell ref="A13:D13"/>
    <mergeCell ref="A14:D14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A30:D30"/>
    <mergeCell ref="A31:D31"/>
    <mergeCell ref="A33:D33"/>
    <mergeCell ref="A34:D34"/>
    <mergeCell ref="A35:D35"/>
    <mergeCell ref="A37:D37"/>
    <mergeCell ref="A38:D38"/>
    <mergeCell ref="A39:D39"/>
    <mergeCell ref="A40:D40"/>
    <mergeCell ref="A41:D41"/>
    <mergeCell ref="A42:D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2026-07-01T23:38:36Z</dcterms:created>
  <dcterms:modified xmlns:dcterms="http://purl.org/dc/terms/" xmlns:xsi="http://www.w3.org/2001/XMLSchema-instance" xsi:type="dcterms:W3CDTF">2026-07-01T23:38:36Z</dcterms:modified>
</cp:coreProperties>
</file>