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 Tracker" sheetId="1" state="visible" r:id="rId1"/>
    <sheet xmlns:r="http://schemas.openxmlformats.org/officeDocument/2006/relationships" name="Summary Dashboard" sheetId="2" state="visible" r:id="rId2"/>
    <sheet xmlns:r="http://schemas.openxmlformats.org/officeDocument/2006/relationships" name="Instructions" sheetId="3" state="visible" r:id="rId3"/>
  </sheets>
  <definedNames>
    <definedName name="_xlnm._FilterDatabase" localSheetId="0" hidden="1">'Fee Tracker'!$A$3:$W$103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4">
    <numFmt numFmtId="164" formatCode="&quot;€&quot;#,##0.00"/>
    <numFmt numFmtId="165" formatCode="0.0"/>
    <numFmt numFmtId="166" formatCode="0.0%"/>
    <numFmt numFmtId="167" formatCode="DD/MM/YYYY"/>
  </numFmts>
  <fonts count="7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b val="1"/>
      <color rgb="001F2937"/>
      <sz val="10"/>
    </font>
    <font>
      <name val="Aptos"/>
      <b val="1"/>
      <color rgb="00FFFFFF"/>
      <sz val="11"/>
    </font>
    <font>
      <name val="Aptos"/>
      <color rgb="001F2937"/>
      <sz val="10"/>
    </font>
    <font>
      <name val="Aptos"/>
      <i val="1"/>
      <color rgb="00475569"/>
      <sz val="9"/>
    </font>
  </fonts>
  <fills count="8">
    <fill>
      <patternFill/>
    </fill>
    <fill>
      <patternFill patternType="gray125"/>
    </fill>
    <fill>
      <patternFill patternType="solid">
        <fgColor rgb="001E293B"/>
      </patternFill>
    </fill>
    <fill>
      <patternFill patternType="solid">
        <fgColor rgb="00C8102E"/>
      </patternFill>
    </fill>
    <fill>
      <patternFill patternType="solid">
        <fgColor rgb="00FFFBEB"/>
      </patternFill>
    </fill>
    <fill>
      <patternFill patternType="solid">
        <fgColor rgb="00F8FAFC"/>
      </patternFill>
    </fill>
    <fill>
      <patternFill patternType="solid">
        <fgColor rgb="00FFFFFF"/>
      </patternFill>
    </fill>
    <fill>
      <patternFill patternType="solid">
        <fgColor rgb="00F0FDFA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3">
    <xf numFmtId="0" fontId="0" fillId="0" borderId="0" pivotButton="0" quotePrefix="0" xfId="0"/>
    <xf numFmtId="0" fontId="1" fillId="2" borderId="0" applyAlignment="1" pivotButton="0" quotePrefix="0" xfId="0">
      <alignment horizontal="left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center" vertical="center"/>
    </xf>
    <xf numFmtId="167" fontId="5" fillId="4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left" vertical="top" wrapText="1"/>
    </xf>
    <xf numFmtId="164" fontId="5" fillId="6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64" fontId="3" fillId="7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center" vertical="center"/>
    </xf>
    <xf numFmtId="0" fontId="3" fillId="7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0" fontId="5" fillId="7" borderId="1" applyAlignment="1" pivotButton="0" quotePrefix="0" xfId="0">
      <alignment horizontal="left" vertical="top" wrapText="1"/>
    </xf>
    <xf numFmtId="0" fontId="2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left" vertical="top" wrapText="1"/>
    </xf>
    <xf numFmtId="0" fontId="6" fillId="6" borderId="1" applyAlignment="1" pivotButton="0" quotePrefix="0" xfId="0">
      <alignment horizontal="left" vertical="top" wrapText="1"/>
    </xf>
    <xf numFmtId="0" fontId="5" fillId="6" borderId="1" applyAlignment="1" pivotButton="0" quotePrefix="0" xfId="0">
      <alignment horizontal="left" vertical="top" wrapText="1"/>
    </xf>
    <xf numFmtId="166" fontId="3" fillId="7" borderId="1" applyAlignment="1" pivotButton="0" quotePrefix="0" xfId="0">
      <alignment horizontal="right" vertical="center"/>
    </xf>
    <xf numFmtId="1" fontId="3" fillId="7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0" fontId="5" fillId="6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6" fillId="7" borderId="1" applyAlignment="1" pivotButton="0" quotePrefix="0" xfId="0">
      <alignment horizontal="left" vertical="top" wrapText="1"/>
    </xf>
    <xf numFmtId="164" fontId="5" fillId="4" borderId="1" applyAlignment="1" pivotButton="0" quotePrefix="0" xfId="0">
      <alignment horizontal="right" vertical="center"/>
    </xf>
    <xf numFmtId="165" fontId="5" fillId="4" borderId="1" applyAlignment="1" pivotButton="0" quotePrefix="0" xfId="0">
      <alignment horizontal="right" vertical="center"/>
    </xf>
    <xf numFmtId="166" fontId="5" fillId="4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167" fontId="5" fillId="4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66" fontId="2" fillId="3" borderId="1" applyAlignment="1" pivotButton="0" quotePrefix="0" xfId="0">
      <alignment horizontal="right" vertical="center"/>
    </xf>
    <xf numFmtId="164" fontId="2" fillId="3" borderId="1" applyAlignment="1" pivotButton="0" quotePrefix="0" xfId="0">
      <alignment horizontal="right" vertical="center"/>
    </xf>
    <xf numFmtId="164" fontId="3" fillId="7" borderId="1" applyAlignment="1" pivotButton="0" quotePrefix="0" xfId="0">
      <alignment horizontal="right" vertical="center"/>
    </xf>
    <xf numFmtId="166" fontId="3" fillId="7" borderId="1" applyAlignment="1" pivotButton="0" quotePrefix="0" xfId="0">
      <alignment horizontal="right" vertical="center"/>
    </xf>
  </cellXfs>
  <cellStyles count="1">
    <cellStyle name="Normal" xfId="0" builtinId="0" hidden="0"/>
  </cellStyles>
  <dxfs count="3">
    <dxf>
      <font>
        <name val="Aptos"/>
        <b val="1"/>
        <color rgb="00DC2626"/>
        <sz val="10"/>
      </font>
      <fill>
        <patternFill patternType="solid">
          <fgColor rgb="00FEE2E2"/>
        </patternFill>
      </fill>
    </dxf>
    <dxf>
      <font>
        <name val="Aptos"/>
        <b val="1"/>
        <color rgb="0092400E"/>
        <sz val="10"/>
      </font>
      <fill>
        <patternFill patternType="solid">
          <fgColor rgb="00FEF3C7"/>
        </patternFill>
      </fill>
    </dxf>
    <dxf>
      <font>
        <name val="Aptos"/>
        <b val="1"/>
        <color rgb="0016A34A"/>
        <sz val="10"/>
      </font>
      <fill>
        <patternFill patternType="solid">
          <fgColor rgb="00DCFCE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Fees, NCS Subsidy and Parent Fees by Child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'Summary Dashboard'!B15</f>
            </strRef>
          </tx>
          <spPr>
            <a:solidFill xmlns:a="http://schemas.openxmlformats.org/drawingml/2006/main">
              <a:srgbClr val="1E293B"/>
            </a:solidFill>
            <a:ln xmlns:a="http://schemas.openxmlformats.org/drawingml/2006/main">
              <a:prstDash val="solid"/>
            </a:ln>
          </spPr>
          <cat>
            <numRef>
              <f>'Summary Dashboard'!$A$16:$A$115</f>
            </numRef>
          </cat>
          <val>
            <numRef>
              <f>'Summary Dashboard'!$B$16:$B$115</f>
            </numRef>
          </val>
        </ser>
        <ser>
          <idx val="1"/>
          <order val="1"/>
          <tx>
            <strRef>
              <f>'Summary Dashboard'!C15</f>
            </strRef>
          </tx>
          <spPr>
            <a:solidFill xmlns:a="http://schemas.openxmlformats.org/drawingml/2006/main">
              <a:srgbClr val="C8102E"/>
            </a:solidFill>
            <a:ln xmlns:a="http://schemas.openxmlformats.org/drawingml/2006/main">
              <a:prstDash val="solid"/>
            </a:ln>
          </spPr>
          <cat>
            <numRef>
              <f>'Summary Dashboard'!$A$16:$A$115</f>
            </numRef>
          </cat>
          <val>
            <numRef>
              <f>'Summary Dashboard'!$C$16:$C$115</f>
            </numRef>
          </val>
        </ser>
        <ser>
          <idx val="2"/>
          <order val="2"/>
          <tx>
            <strRef>
              <f>'Summary Dashboard'!D15</f>
            </strRef>
          </tx>
          <spPr>
            <a:solidFill xmlns:a="http://schemas.openxmlformats.org/drawingml/2006/main">
              <a:srgbClr val="16A34A"/>
            </a:solidFill>
            <a:ln xmlns:a="http://schemas.openxmlformats.org/drawingml/2006/main">
              <a:prstDash val="solid"/>
            </a:ln>
          </spPr>
          <cat>
            <numRef>
              <f>'Summary Dashboard'!$A$16:$A$115</f>
            </numRef>
          </cat>
          <val>
            <numRef>
              <f>'Summary Dashboard'!$D$16:$D$115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Child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Amount (€)</a:t>
                </a:r>
              </a:p>
            </rich>
          </tx>
        </title>
        <numFmt formatCode="&quot;€&quot;#,##0.00" sourceLinked="0"/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Accounts by Payment Status</a:t>
            </a:r>
          </a:p>
        </rich>
      </tx>
    </title>
    <plotArea>
      <pieChart>
        <varyColors val="1"/>
        <ser>
          <idx val="0"/>
          <order val="0"/>
          <tx>
            <strRef>
              <f>'Summary Dashboard'!E4</f>
            </strRef>
          </tx>
          <spPr>
            <a:solidFill xmlns:a="http://schemas.openxmlformats.org/drawingml/2006/main">
              <a:srgbClr val="14B8A6"/>
            </a:solidFill>
            <a:ln xmlns:a="http://schemas.openxmlformats.org/drawingml/2006/main">
              <a:prstDash val="solid"/>
            </a:ln>
          </spPr>
          <cat>
            <numRef>
              <f>'Summary Dashboard'!$D$5:$D$7</f>
            </numRef>
          </cat>
          <val>
            <numRef>
              <f>'Summary Dashboard'!$E$5:$E$7</f>
            </numRef>
          </val>
        </ser>
        <dLbls>
          <showPercent val="1"/>
          <showLeaderLines val="1"/>
        </dLbls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Outstanding Balances by Child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 Dashboard'!E15</f>
            </strRef>
          </tx>
          <spPr>
            <a:solidFill xmlns:a="http://schemas.openxmlformats.org/drawingml/2006/main">
              <a:srgbClr val="DC2626"/>
            </a:solidFill>
            <a:ln xmlns:a="http://schemas.openxmlformats.org/drawingml/2006/main">
              <a:prstDash val="solid"/>
            </a:ln>
          </spPr>
          <cat>
            <numRef>
              <f>'Summary Dashboard'!$A$16:$A$115</f>
            </numRef>
          </cat>
          <val>
            <numRef>
              <f>'Summary Dashboard'!$E$16:$E$115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Outstanding Balance (€)</a:t>
                </a:r>
              </a:p>
            </rich>
          </tx>
        </title>
        <numFmt formatCode="&quot;€&quot;#,##0.0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Child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6</col>
      <colOff>0</colOff>
      <row>13</row>
      <rowOff>0</rowOff>
    </from>
    <ext cx="648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6</col>
      <colOff>0</colOff>
      <row>1</row>
      <rowOff>0</rowOff>
    </from>
    <ext cx="360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6</col>
      <colOff>0</colOff>
      <row>30</row>
      <rowOff>0</rowOff>
    </from>
    <ext cx="6480000" cy="324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15" customWidth="1" min="4" max="4"/>
    <col width="23" customWidth="1" min="5" max="5"/>
    <col width="19" customWidth="1" min="6" max="6"/>
    <col width="19" customWidth="1" min="7" max="7"/>
    <col width="20" customWidth="1" min="8" max="8"/>
    <col width="16" customWidth="1" min="9" max="9"/>
    <col width="14" customWidth="1" min="10" max="10"/>
    <col width="16" customWidth="1" min="11" max="11"/>
    <col width="16" customWidth="1" min="12" max="12"/>
    <col width="22" customWidth="1" min="13" max="13"/>
    <col width="27" customWidth="1" min="14" max="14"/>
    <col width="19" customWidth="1" min="15" max="15"/>
    <col width="15" customWidth="1" min="16" max="16"/>
    <col width="16" customWidth="1" min="17" max="17"/>
    <col width="16" customWidth="1" min="18" max="18"/>
    <col width="16" customWidth="1" min="19" max="19"/>
    <col width="18" customWidth="1" min="20" max="20"/>
    <col width="15" customWidth="1" min="21" max="21"/>
    <col width="15" customWidth="1" min="22" max="22"/>
    <col width="34" customWidth="1" min="23" max="23"/>
  </cols>
  <sheetData>
    <row r="1" ht="28" customHeight="1">
      <c r="A1" s="1" t="inlineStr">
        <is>
          <t>Creche Fee and NCS Subsidy Tracker</t>
        </is>
      </c>
    </row>
    <row r="2">
      <c r="A2" s="2" t="inlineStr">
        <is>
          <t>Reporting Period</t>
        </is>
      </c>
      <c r="B2" s="3" t="inlineStr">
        <is>
          <t>September 2026</t>
        </is>
      </c>
      <c r="D2" s="2" t="inlineStr">
        <is>
          <t>Prepared Booking Rows</t>
        </is>
      </c>
      <c r="E2" s="3" t="n">
        <v>100</v>
      </c>
      <c r="G2" s="2" t="inlineStr">
        <is>
          <t>Currency</t>
        </is>
      </c>
      <c r="H2" s="3" t="inlineStr">
        <is>
          <t>Euro (€)</t>
        </is>
      </c>
    </row>
    <row r="3" ht="34" customHeight="1">
      <c r="A3" s="4" t="inlineStr">
        <is>
          <t>Record ID</t>
        </is>
      </c>
      <c r="B3" s="4" t="inlineStr">
        <is>
          <t>Child Name</t>
        </is>
      </c>
      <c r="C3" s="4" t="inlineStr">
        <is>
          <t>Parent/Guardian</t>
        </is>
      </c>
      <c r="D3" s="4" t="inlineStr">
        <is>
          <t>Home Town</t>
        </is>
      </c>
      <c r="E3" s="4" t="inlineStr">
        <is>
          <t>NCS Registration Number</t>
        </is>
      </c>
      <c r="F3" s="4" t="inlineStr">
        <is>
          <t>NCS Award Type</t>
        </is>
      </c>
      <c r="G3" s="4" t="inlineStr">
        <is>
          <t>NCS Subsidy per Hour (€)</t>
        </is>
      </c>
      <c r="H3" s="4" t="inlineStr">
        <is>
          <t>Booked Hours per Week</t>
        </is>
      </c>
      <c r="I3" s="4" t="inlineStr">
        <is>
          <t>Weeks in Period</t>
        </is>
      </c>
      <c r="J3" s="4" t="inlineStr">
        <is>
          <t>Attendance %</t>
        </is>
      </c>
      <c r="K3" s="4" t="inlineStr">
        <is>
          <t>Hourly Fee (€)</t>
        </is>
      </c>
      <c r="L3" s="4" t="inlineStr">
        <is>
          <t>Gross Fee (€)</t>
        </is>
      </c>
      <c r="M3" s="4" t="inlineStr">
        <is>
          <t>Estimated NCS Subsidy (€)</t>
        </is>
      </c>
      <c r="N3" s="4" t="inlineStr">
        <is>
          <t>Parent Fee Before Adjustments (€)</t>
        </is>
      </c>
      <c r="O3" s="4" t="inlineStr">
        <is>
          <t>Additional Charges (€)</t>
        </is>
      </c>
      <c r="P3" s="4" t="inlineStr">
        <is>
          <t>Discount (€)</t>
        </is>
      </c>
      <c r="Q3" s="4" t="inlineStr">
        <is>
          <t>Amount Due (€)</t>
        </is>
      </c>
      <c r="R3" s="4" t="inlineStr">
        <is>
          <t>Amount Paid (€)</t>
        </is>
      </c>
      <c r="S3" s="4" t="inlineStr">
        <is>
          <t>Balance (€)</t>
        </is>
      </c>
      <c r="T3" s="4" t="inlineStr">
        <is>
          <t>Payment Status</t>
        </is>
      </c>
      <c r="U3" s="4" t="inlineStr">
        <is>
          <t>Invoice Date</t>
        </is>
      </c>
      <c r="V3" s="4" t="inlineStr">
        <is>
          <t>Due Date</t>
        </is>
      </c>
      <c r="W3" s="4" t="inlineStr">
        <is>
          <t>Notes</t>
        </is>
      </c>
    </row>
    <row r="4" ht="22" customHeight="1">
      <c r="A4" s="5" t="inlineStr">
        <is>
          <t>FT-260901</t>
        </is>
      </c>
      <c r="B4" s="5" t="inlineStr">
        <is>
          <t>Aoife Byrne</t>
        </is>
      </c>
      <c r="C4" s="5" t="inlineStr">
        <is>
          <t>Máire Byrne</t>
        </is>
      </c>
      <c r="D4" s="5" t="inlineStr">
        <is>
          <t>Dublin</t>
        </is>
      </c>
      <c r="E4" s="5" t="inlineStr">
        <is>
          <t>NCS-2026-00481</t>
        </is>
      </c>
      <c r="F4" s="5" t="inlineStr">
        <is>
          <t>Universal</t>
        </is>
      </c>
      <c r="G4" s="33" t="n">
        <v>1.4</v>
      </c>
      <c r="H4" s="34" t="n">
        <v>35</v>
      </c>
      <c r="I4" s="34" t="n">
        <v>4</v>
      </c>
      <c r="J4" s="35" t="n">
        <v>0.98</v>
      </c>
      <c r="K4" s="33" t="n">
        <v>9.5</v>
      </c>
      <c r="L4" s="36">
        <f>IF($A4="","",$H4*$I4*$K4)</f>
        <v/>
      </c>
      <c r="M4" s="36">
        <f>IF($A4="","",MIN($L4,$G4*$H4*$I4*$J4))</f>
        <v/>
      </c>
      <c r="N4" s="36">
        <f>IF($A4="","",MAX(0,$L4-$M4))</f>
        <v/>
      </c>
      <c r="O4" s="33" t="n">
        <v>0</v>
      </c>
      <c r="P4" s="33" t="n">
        <v>25</v>
      </c>
      <c r="Q4" s="36">
        <f>IF($A4="","",MAX(0,$N4+$O4-$P4))</f>
        <v/>
      </c>
      <c r="R4" s="33" t="n">
        <v>1112.92</v>
      </c>
      <c r="S4" s="36">
        <f>IF($A4="","",$Q4-$R4)</f>
        <v/>
      </c>
      <c r="T4" s="10">
        <f>IF($A4="","",IF($S4&lt;=0,"Paid",IF($V4="","Outstanding",IF(TODAY()&gt;$V4,"Overdue","Outstanding"))))</f>
        <v/>
      </c>
      <c r="U4" s="37" t="n">
        <v>46266</v>
      </c>
      <c r="V4" s="37" t="n">
        <v>46280</v>
      </c>
      <c r="W4" s="12" t="inlineStr">
        <is>
          <t>September booking; sibling discount applied.</t>
        </is>
      </c>
    </row>
    <row r="5" ht="22" customHeight="1">
      <c r="A5" s="5" t="inlineStr">
        <is>
          <t>FT-260902</t>
        </is>
      </c>
      <c r="B5" s="5" t="inlineStr">
        <is>
          <t>Seán Murphy</t>
        </is>
      </c>
      <c r="C5" s="5" t="inlineStr">
        <is>
          <t>Fiona Murphy</t>
        </is>
      </c>
      <c r="D5" s="5" t="inlineStr">
        <is>
          <t>Cork</t>
        </is>
      </c>
      <c r="E5" s="5" t="inlineStr">
        <is>
          <t>NCS-2026-00962</t>
        </is>
      </c>
      <c r="F5" s="5" t="inlineStr">
        <is>
          <t>Income Assessed</t>
        </is>
      </c>
      <c r="G5" s="33" t="n">
        <v>4.8</v>
      </c>
      <c r="H5" s="34" t="n">
        <v>40</v>
      </c>
      <c r="I5" s="34" t="n">
        <v>4</v>
      </c>
      <c r="J5" s="35" t="n">
        <v>0.93</v>
      </c>
      <c r="K5" s="33" t="n">
        <v>9.25</v>
      </c>
      <c r="L5" s="38">
        <f>IF($A5="","",$H5*$I5*$K5)</f>
        <v/>
      </c>
      <c r="M5" s="38">
        <f>IF($A5="","",MIN($L5,$G5*$H5*$I5*$J5))</f>
        <v/>
      </c>
      <c r="N5" s="38">
        <f>IF($A5="","",MAX(0,$L5-$M5))</f>
        <v/>
      </c>
      <c r="O5" s="33" t="n">
        <v>15</v>
      </c>
      <c r="P5" s="33" t="n">
        <v>0</v>
      </c>
      <c r="Q5" s="38">
        <f>IF($A5="","",MAX(0,$N5+$O5-$P5))</f>
        <v/>
      </c>
      <c r="R5" s="33" t="n">
        <v>300</v>
      </c>
      <c r="S5" s="38">
        <f>IF($A5="","",$Q5-$R5)</f>
        <v/>
      </c>
      <c r="T5" s="14">
        <f>IF($A5="","",IF($S5&lt;=0,"Paid",IF($V5="","Outstanding",IF(TODAY()&gt;$V5,"Overdue","Outstanding"))))</f>
        <v/>
      </c>
      <c r="U5" s="37" t="n">
        <v>46267</v>
      </c>
      <c r="V5" s="37" t="n">
        <v>46281</v>
      </c>
      <c r="W5" s="12" t="inlineStr">
        <is>
          <t>Late collection charge included.</t>
        </is>
      </c>
    </row>
    <row r="6" ht="22" customHeight="1">
      <c r="A6" s="5" t="inlineStr">
        <is>
          <t>FT-260903</t>
        </is>
      </c>
      <c r="B6" s="5" t="inlineStr">
        <is>
          <t>Niamh O’Brien</t>
        </is>
      </c>
      <c r="C6" s="5" t="inlineStr">
        <is>
          <t>Patrick O’Brien</t>
        </is>
      </c>
      <c r="D6" s="5" t="inlineStr">
        <is>
          <t>Galway</t>
        </is>
      </c>
      <c r="E6" s="5" t="inlineStr">
        <is>
          <t>Not applicable</t>
        </is>
      </c>
      <c r="F6" s="5" t="inlineStr">
        <is>
          <t>None</t>
        </is>
      </c>
      <c r="G6" s="33" t="n">
        <v>0</v>
      </c>
      <c r="H6" s="34" t="n">
        <v>30</v>
      </c>
      <c r="I6" s="34" t="n">
        <v>4</v>
      </c>
      <c r="J6" s="35" t="n">
        <v>1</v>
      </c>
      <c r="K6" s="33" t="n">
        <v>10.5</v>
      </c>
      <c r="L6" s="36">
        <f>IF($A6="","",$H6*$I6*$K6)</f>
        <v/>
      </c>
      <c r="M6" s="36">
        <f>IF($A6="","",MIN($L6,$G6*$H6*$I6*$J6))</f>
        <v/>
      </c>
      <c r="N6" s="36">
        <f>IF($A6="","",MAX(0,$L6-$M6))</f>
        <v/>
      </c>
      <c r="O6" s="33" t="n">
        <v>0</v>
      </c>
      <c r="P6" s="33" t="n">
        <v>50</v>
      </c>
      <c r="Q6" s="36">
        <f>IF($A6="","",MAX(0,$N6+$O6-$P6))</f>
        <v/>
      </c>
      <c r="R6" s="33" t="n">
        <v>1210</v>
      </c>
      <c r="S6" s="36">
        <f>IF($A6="","",$Q6-$R6)</f>
        <v/>
      </c>
      <c r="T6" s="10">
        <f>IF($A6="","",IF($S6&lt;=0,"Paid",IF($V6="","Outstanding",IF(TODAY()&gt;$V6,"Overdue","Outstanding"))))</f>
        <v/>
      </c>
      <c r="U6" s="37" t="n">
        <v>46268</v>
      </c>
      <c r="V6" s="37" t="n">
        <v>46282</v>
      </c>
      <c r="W6" s="12" t="inlineStr">
        <is>
          <t>Monthly early payment discount.</t>
        </is>
      </c>
    </row>
    <row r="7" ht="22" customHeight="1">
      <c r="A7" s="5" t="inlineStr">
        <is>
          <t>FT-260904</t>
        </is>
      </c>
      <c r="B7" s="5" t="inlineStr">
        <is>
          <t>Cian Kelly</t>
        </is>
      </c>
      <c r="C7" s="5" t="inlineStr">
        <is>
          <t>Orla Kelly</t>
        </is>
      </c>
      <c r="D7" s="5" t="inlineStr">
        <is>
          <t>Limerick</t>
        </is>
      </c>
      <c r="E7" s="5" t="inlineStr">
        <is>
          <t>NCS-2026-01344</t>
        </is>
      </c>
      <c r="F7" s="5" t="inlineStr">
        <is>
          <t>Income Assessed</t>
        </is>
      </c>
      <c r="G7" s="33" t="n">
        <v>3.25</v>
      </c>
      <c r="H7" s="34" t="n">
        <v>25</v>
      </c>
      <c r="I7" s="34" t="n">
        <v>4</v>
      </c>
      <c r="J7" s="35" t="n">
        <v>0.93</v>
      </c>
      <c r="K7" s="33" t="n">
        <v>8.75</v>
      </c>
      <c r="L7" s="38">
        <f>IF($A7="","",$H7*$I7*$K7)</f>
        <v/>
      </c>
      <c r="M7" s="38">
        <f>IF($A7="","",MIN($L7,$G7*$H7*$I7*$J7))</f>
        <v/>
      </c>
      <c r="N7" s="38">
        <f>IF($A7="","",MAX(0,$L7-$M7))</f>
        <v/>
      </c>
      <c r="O7" s="33" t="n">
        <v>0</v>
      </c>
      <c r="P7" s="33" t="n">
        <v>0</v>
      </c>
      <c r="Q7" s="38">
        <f>IF($A7="","",MAX(0,$N7+$O7-$P7))</f>
        <v/>
      </c>
      <c r="R7" s="33" t="n">
        <v>0</v>
      </c>
      <c r="S7" s="38">
        <f>IF($A7="","",$Q7-$R7)</f>
        <v/>
      </c>
      <c r="T7" s="14">
        <f>IF($A7="","",IF($S7&lt;=0,"Paid",IF($V7="","Outstanding",IF(TODAY()&gt;$V7,"Overdue","Outstanding"))))</f>
        <v/>
      </c>
      <c r="U7" s="37" t="n">
        <v>46269</v>
      </c>
      <c r="V7" s="37" t="n">
        <v>46283</v>
      </c>
      <c r="W7" s="12" t="inlineStr">
        <is>
          <t>Attendance confirmed from weekly register.</t>
        </is>
      </c>
    </row>
    <row r="8" ht="22" customHeight="1">
      <c r="A8" s="5" t="inlineStr">
        <is>
          <t>FT-260905</t>
        </is>
      </c>
      <c r="B8" s="5" t="inlineStr">
        <is>
          <t>Saoirse Ryan</t>
        </is>
      </c>
      <c r="C8" s="5" t="inlineStr">
        <is>
          <t>Deirdre Ryan</t>
        </is>
      </c>
      <c r="D8" s="5" t="inlineStr">
        <is>
          <t>Waterford</t>
        </is>
      </c>
      <c r="E8" s="5" t="inlineStr">
        <is>
          <t>NCS-2026-01827</t>
        </is>
      </c>
      <c r="F8" s="5" t="inlineStr">
        <is>
          <t>Universal</t>
        </is>
      </c>
      <c r="G8" s="33" t="n">
        <v>1.4</v>
      </c>
      <c r="H8" s="34" t="n">
        <v>38</v>
      </c>
      <c r="I8" s="34" t="n">
        <v>4</v>
      </c>
      <c r="J8" s="35" t="n">
        <v>0.95</v>
      </c>
      <c r="K8" s="33" t="n">
        <v>10</v>
      </c>
      <c r="L8" s="36">
        <f>IF($A8="","",$H8*$I8*$K8)</f>
        <v/>
      </c>
      <c r="M8" s="36">
        <f>IF($A8="","",MIN($L8,$G8*$H8*$I8*$J8))</f>
        <v/>
      </c>
      <c r="N8" s="36">
        <f>IF($A8="","",MAX(0,$L8-$M8))</f>
        <v/>
      </c>
      <c r="O8" s="33" t="n">
        <v>25</v>
      </c>
      <c r="P8" s="33" t="n">
        <v>0</v>
      </c>
      <c r="Q8" s="36">
        <f>IF($A8="","",MAX(0,$N8+$O8-$P8))</f>
        <v/>
      </c>
      <c r="R8" s="33" t="n">
        <v>1542.84</v>
      </c>
      <c r="S8" s="36">
        <f>IF($A8="","",$Q8-$R8)</f>
        <v/>
      </c>
      <c r="T8" s="10">
        <f>IF($A8="","",IF($S8&lt;=0,"Paid",IF($V8="","Outstanding",IF(TODAY()&gt;$V8,"Overdue","Outstanding"))))</f>
        <v/>
      </c>
      <c r="U8" s="37" t="n">
        <v>46270</v>
      </c>
      <c r="V8" s="37" t="n">
        <v>46284</v>
      </c>
      <c r="W8" s="12" t="inlineStr">
        <is>
          <t>Optional meal charge included.</t>
        </is>
      </c>
    </row>
    <row r="9" ht="22" customHeight="1">
      <c r="A9" s="5" t="inlineStr">
        <is>
          <t>FT-260906</t>
        </is>
      </c>
      <c r="B9" s="5" t="inlineStr">
        <is>
          <t>Conor Walsh</t>
        </is>
      </c>
      <c r="C9" s="5" t="inlineStr">
        <is>
          <t>Eimear Walsh</t>
        </is>
      </c>
      <c r="D9" s="5" t="inlineStr">
        <is>
          <t>Kilkenny</t>
        </is>
      </c>
      <c r="E9" s="5" t="inlineStr">
        <is>
          <t>NCS-2026-02115</t>
        </is>
      </c>
      <c r="F9" s="5" t="inlineStr">
        <is>
          <t>Income Assessed</t>
        </is>
      </c>
      <c r="G9" s="33" t="n">
        <v>5.8</v>
      </c>
      <c r="H9" s="34" t="n">
        <v>20</v>
      </c>
      <c r="I9" s="34" t="n">
        <v>4</v>
      </c>
      <c r="J9" s="35" t="n">
        <v>0.92</v>
      </c>
      <c r="K9" s="33" t="n">
        <v>7.5</v>
      </c>
      <c r="L9" s="38">
        <f>IF($A9="","",$H9*$I9*$K9)</f>
        <v/>
      </c>
      <c r="M9" s="38">
        <f>IF($A9="","",MIN($L9,$G9*$H9*$I9*$J9))</f>
        <v/>
      </c>
      <c r="N9" s="38">
        <f>IF($A9="","",MAX(0,$L9-$M9))</f>
        <v/>
      </c>
      <c r="O9" s="33" t="n">
        <v>0</v>
      </c>
      <c r="P9" s="33" t="n">
        <v>0</v>
      </c>
      <c r="Q9" s="38">
        <f>IF($A9="","",MAX(0,$N9+$O9-$P9))</f>
        <v/>
      </c>
      <c r="R9" s="33" t="n">
        <v>100</v>
      </c>
      <c r="S9" s="38">
        <f>IF($A9="","",$Q9-$R9)</f>
        <v/>
      </c>
      <c r="T9" s="14">
        <f>IF($A9="","",IF($S9&lt;=0,"Paid",IF($V9="","Outstanding",IF(TODAY()&gt;$V9,"Overdue","Outstanding"))))</f>
        <v/>
      </c>
      <c r="U9" s="37" t="n">
        <v>46266</v>
      </c>
      <c r="V9" s="37" t="n">
        <v>46285</v>
      </c>
      <c r="W9" s="12" t="inlineStr">
        <is>
          <t>Part payment received by bank transfer.</t>
        </is>
      </c>
    </row>
    <row r="10" ht="22" customHeight="1">
      <c r="A10" s="5" t="inlineStr">
        <is>
          <t>FT-260907</t>
        </is>
      </c>
      <c r="B10" s="5" t="inlineStr">
        <is>
          <t>Ciara Doyle</t>
        </is>
      </c>
      <c r="C10" s="5" t="inlineStr">
        <is>
          <t>Aisling Doyle</t>
        </is>
      </c>
      <c r="D10" s="5" t="inlineStr">
        <is>
          <t>Sligo</t>
        </is>
      </c>
      <c r="E10" s="5" t="inlineStr">
        <is>
          <t>Not applicable</t>
        </is>
      </c>
      <c r="F10" s="5" t="inlineStr">
        <is>
          <t>None</t>
        </is>
      </c>
      <c r="G10" s="33" t="n">
        <v>0</v>
      </c>
      <c r="H10" s="34" t="n">
        <v>32</v>
      </c>
      <c r="I10" s="34" t="n">
        <v>4</v>
      </c>
      <c r="J10" s="35" t="n">
        <v>0.78</v>
      </c>
      <c r="K10" s="33" t="n">
        <v>11.25</v>
      </c>
      <c r="L10" s="36">
        <f>IF($A10="","",$H10*$I10*$K10)</f>
        <v/>
      </c>
      <c r="M10" s="36">
        <f>IF($A10="","",MIN($L10,$G10*$H10*$I10*$J10))</f>
        <v/>
      </c>
      <c r="N10" s="36">
        <f>IF($A10="","",MAX(0,$L10-$M10))</f>
        <v/>
      </c>
      <c r="O10" s="33" t="n">
        <v>20</v>
      </c>
      <c r="P10" s="33" t="n">
        <v>0</v>
      </c>
      <c r="Q10" s="36">
        <f>IF($A10="","",MAX(0,$N10+$O10-$P10))</f>
        <v/>
      </c>
      <c r="R10" s="33" t="n">
        <v>0</v>
      </c>
      <c r="S10" s="36">
        <f>IF($A10="","",$Q10-$R10)</f>
        <v/>
      </c>
      <c r="T10" s="10">
        <f>IF($A10="","",IF($S10&lt;=0,"Paid",IF($V10="","Outstanding",IF(TODAY()&gt;$V10,"Overdue","Outstanding"))))</f>
        <v/>
      </c>
      <c r="U10" s="37" t="n">
        <v>46267</v>
      </c>
      <c r="V10" s="37" t="n">
        <v>46280</v>
      </c>
      <c r="W10" s="12" t="inlineStr">
        <is>
          <t>Attendance below 80%; review billing record.</t>
        </is>
      </c>
    </row>
    <row r="11" ht="22" customHeight="1">
      <c r="A11" s="5" t="inlineStr">
        <is>
          <t>FT-260908</t>
        </is>
      </c>
      <c r="B11" s="5" t="inlineStr">
        <is>
          <t>Oisín McCarthy</t>
        </is>
      </c>
      <c r="C11" s="5" t="inlineStr">
        <is>
          <t>Ronan McCarthy</t>
        </is>
      </c>
      <c r="D11" s="5" t="inlineStr">
        <is>
          <t>Drogheda</t>
        </is>
      </c>
      <c r="E11" s="5" t="inlineStr">
        <is>
          <t>NCS-2026-02578</t>
        </is>
      </c>
      <c r="F11" s="5" t="inlineStr">
        <is>
          <t>Universal</t>
        </is>
      </c>
      <c r="G11" s="33" t="n">
        <v>1.4</v>
      </c>
      <c r="H11" s="34" t="n">
        <v>36</v>
      </c>
      <c r="I11" s="34" t="n">
        <v>4</v>
      </c>
      <c r="J11" s="35" t="n">
        <v>1</v>
      </c>
      <c r="K11" s="33" t="n">
        <v>9</v>
      </c>
      <c r="L11" s="38">
        <f>IF($A11="","",$H11*$I11*$K11)</f>
        <v/>
      </c>
      <c r="M11" s="38">
        <f>IF($A11="","",MIN($L11,$G11*$H11*$I11*$J11))</f>
        <v/>
      </c>
      <c r="N11" s="38">
        <f>IF($A11="","",MAX(0,$L11-$M11))</f>
        <v/>
      </c>
      <c r="O11" s="33" t="n">
        <v>0</v>
      </c>
      <c r="P11" s="33" t="n">
        <v>40</v>
      </c>
      <c r="Q11" s="38">
        <f>IF($A11="","",MAX(0,$N11+$O11-$P11))</f>
        <v/>
      </c>
      <c r="R11" s="33" t="n">
        <v>1054.4</v>
      </c>
      <c r="S11" s="38">
        <f>IF($A11="","",$Q11-$R11)</f>
        <v/>
      </c>
      <c r="T11" s="14">
        <f>IF($A11="","",IF($S11&lt;=0,"Paid",IF($V11="","Outstanding",IF(TODAY()&gt;$V11,"Overdue","Outstanding"))))</f>
        <v/>
      </c>
      <c r="U11" s="37" t="n">
        <v>46268</v>
      </c>
      <c r="V11" s="37" t="n">
        <v>46281</v>
      </c>
      <c r="W11" s="12" t="inlineStr">
        <is>
          <t>Full payment received.</t>
        </is>
      </c>
    </row>
    <row r="12" ht="22" customHeight="1">
      <c r="A12" s="5" t="inlineStr">
        <is>
          <t>FT-260909</t>
        </is>
      </c>
      <c r="B12" s="5" t="inlineStr">
        <is>
          <t>Róisín Nolan</t>
        </is>
      </c>
      <c r="C12" s="5" t="inlineStr">
        <is>
          <t>Siobhán Nolan</t>
        </is>
      </c>
      <c r="D12" s="5" t="inlineStr">
        <is>
          <t>Wexford</t>
        </is>
      </c>
      <c r="E12" s="5" t="inlineStr">
        <is>
          <t>NCS-2026-03041</t>
        </is>
      </c>
      <c r="F12" s="5" t="inlineStr">
        <is>
          <t>Income Assessed</t>
        </is>
      </c>
      <c r="G12" s="33" t="n">
        <v>2.9</v>
      </c>
      <c r="H12" s="34" t="n">
        <v>28</v>
      </c>
      <c r="I12" s="34" t="n">
        <v>4</v>
      </c>
      <c r="J12" s="35" t="n">
        <v>0.9</v>
      </c>
      <c r="K12" s="33" t="n">
        <v>8.5</v>
      </c>
      <c r="L12" s="36">
        <f>IF($A12="","",$H12*$I12*$K12)</f>
        <v/>
      </c>
      <c r="M12" s="36">
        <f>IF($A12="","",MIN($L12,$G12*$H12*$I12*$J12))</f>
        <v/>
      </c>
      <c r="N12" s="36">
        <f>IF($A12="","",MAX(0,$L12-$M12))</f>
        <v/>
      </c>
      <c r="O12" s="33" t="n">
        <v>15</v>
      </c>
      <c r="P12" s="33" t="n">
        <v>10</v>
      </c>
      <c r="Q12" s="36">
        <f>IF($A12="","",MAX(0,$N12+$O12-$P12))</f>
        <v/>
      </c>
      <c r="R12" s="33" t="n">
        <v>200</v>
      </c>
      <c r="S12" s="36">
        <f>IF($A12="","",$Q12-$R12)</f>
        <v/>
      </c>
      <c r="T12" s="10">
        <f>IF($A12="","",IF($S12&lt;=0,"Paid",IF($V12="","Outstanding",IF(TODAY()&gt;$V12,"Overdue","Outstanding"))))</f>
        <v/>
      </c>
      <c r="U12" s="37" t="n">
        <v>46269</v>
      </c>
      <c r="V12" s="37" t="n">
        <v>46282</v>
      </c>
      <c r="W12" s="12" t="inlineStr">
        <is>
          <t>Part payment received; follow up required.</t>
        </is>
      </c>
    </row>
    <row r="13" ht="22" customHeight="1">
      <c r="A13" s="5" t="n"/>
      <c r="B13" s="5" t="n"/>
      <c r="C13" s="5" t="n"/>
      <c r="D13" s="5" t="n"/>
      <c r="E13" s="5" t="n"/>
      <c r="F13" s="5" t="n"/>
      <c r="G13" s="33" t="n"/>
      <c r="H13" s="34" t="n"/>
      <c r="I13" s="34" t="n"/>
      <c r="J13" s="35" t="n"/>
      <c r="K13" s="33" t="n"/>
      <c r="L13" s="38">
        <f>IF($A13="","",$H13*$I13*$K13)</f>
        <v/>
      </c>
      <c r="M13" s="38">
        <f>IF($A13="","",MIN($L13,$G13*$H13*$I13*$J13))</f>
        <v/>
      </c>
      <c r="N13" s="38">
        <f>IF($A13="","",MAX(0,$L13-$M13))</f>
        <v/>
      </c>
      <c r="O13" s="33" t="n"/>
      <c r="P13" s="33" t="n"/>
      <c r="Q13" s="38">
        <f>IF($A13="","",MAX(0,$N13+$O13-$P13))</f>
        <v/>
      </c>
      <c r="R13" s="33" t="n"/>
      <c r="S13" s="38">
        <f>IF($A13="","",$Q13-$R13)</f>
        <v/>
      </c>
      <c r="T13" s="14">
        <f>IF($A13="","",IF($S13&lt;=0,"Paid",IF($V13="","Outstanding",IF(TODAY()&gt;$V13,"Overdue","Outstanding"))))</f>
        <v/>
      </c>
      <c r="U13" s="37" t="n"/>
      <c r="V13" s="37" t="n"/>
      <c r="W13" s="12" t="n"/>
    </row>
    <row r="14" ht="22" customHeight="1">
      <c r="A14" s="5" t="n"/>
      <c r="B14" s="5" t="n"/>
      <c r="C14" s="5" t="n"/>
      <c r="D14" s="5" t="n"/>
      <c r="E14" s="5" t="n"/>
      <c r="F14" s="5" t="n"/>
      <c r="G14" s="33" t="n"/>
      <c r="H14" s="34" t="n"/>
      <c r="I14" s="34" t="n"/>
      <c r="J14" s="35" t="n"/>
      <c r="K14" s="33" t="n"/>
      <c r="L14" s="38">
        <f>IF($A14="","",$H14*$I14*$K14)</f>
        <v/>
      </c>
      <c r="M14" s="38">
        <f>IF($A14="","",MIN($L14,$G14*$H14*$I14*$J14))</f>
        <v/>
      </c>
      <c r="N14" s="38">
        <f>IF($A14="","",MAX(0,$L14-$M14))</f>
        <v/>
      </c>
      <c r="O14" s="33" t="n"/>
      <c r="P14" s="33" t="n"/>
      <c r="Q14" s="38">
        <f>IF($A14="","",MAX(0,$N14+$O14-$P14))</f>
        <v/>
      </c>
      <c r="R14" s="33" t="n"/>
      <c r="S14" s="38">
        <f>IF($A14="","",$Q14-$R14)</f>
        <v/>
      </c>
      <c r="T14" s="14">
        <f>IF($A14="","",IF($S14&lt;=0,"Paid",IF($V14="","Outstanding",IF(TODAY()&gt;$V14,"Overdue","Outstanding"))))</f>
        <v/>
      </c>
      <c r="U14" s="37" t="n"/>
      <c r="V14" s="37" t="n"/>
      <c r="W14" s="12" t="n"/>
    </row>
    <row r="15" ht="22" customHeight="1">
      <c r="A15" s="5" t="n"/>
      <c r="B15" s="5" t="n"/>
      <c r="C15" s="5" t="n"/>
      <c r="D15" s="5" t="n"/>
      <c r="E15" s="5" t="n"/>
      <c r="F15" s="5" t="n"/>
      <c r="G15" s="33" t="n"/>
      <c r="H15" s="34" t="n"/>
      <c r="I15" s="34" t="n"/>
      <c r="J15" s="35" t="n"/>
      <c r="K15" s="33" t="n"/>
      <c r="L15" s="38">
        <f>IF($A15="","",$H15*$I15*$K15)</f>
        <v/>
      </c>
      <c r="M15" s="38">
        <f>IF($A15="","",MIN($L15,$G15*$H15*$I15*$J15))</f>
        <v/>
      </c>
      <c r="N15" s="38">
        <f>IF($A15="","",MAX(0,$L15-$M15))</f>
        <v/>
      </c>
      <c r="O15" s="33" t="n"/>
      <c r="P15" s="33" t="n"/>
      <c r="Q15" s="38">
        <f>IF($A15="","",MAX(0,$N15+$O15-$P15))</f>
        <v/>
      </c>
      <c r="R15" s="33" t="n"/>
      <c r="S15" s="38">
        <f>IF($A15="","",$Q15-$R15)</f>
        <v/>
      </c>
      <c r="T15" s="14">
        <f>IF($A15="","",IF($S15&lt;=0,"Paid",IF($V15="","Outstanding",IF(TODAY()&gt;$V15,"Overdue","Outstanding"))))</f>
        <v/>
      </c>
      <c r="U15" s="37" t="n"/>
      <c r="V15" s="37" t="n"/>
      <c r="W15" s="12" t="n"/>
    </row>
    <row r="16" ht="22" customHeight="1">
      <c r="A16" s="5" t="n"/>
      <c r="B16" s="5" t="n"/>
      <c r="C16" s="5" t="n"/>
      <c r="D16" s="5" t="n"/>
      <c r="E16" s="5" t="n"/>
      <c r="F16" s="5" t="n"/>
      <c r="G16" s="33" t="n"/>
      <c r="H16" s="34" t="n"/>
      <c r="I16" s="34" t="n"/>
      <c r="J16" s="35" t="n"/>
      <c r="K16" s="33" t="n"/>
      <c r="L16" s="38">
        <f>IF($A16="","",$H16*$I16*$K16)</f>
        <v/>
      </c>
      <c r="M16" s="38">
        <f>IF($A16="","",MIN($L16,$G16*$H16*$I16*$J16))</f>
        <v/>
      </c>
      <c r="N16" s="38">
        <f>IF($A16="","",MAX(0,$L16-$M16))</f>
        <v/>
      </c>
      <c r="O16" s="33" t="n"/>
      <c r="P16" s="33" t="n"/>
      <c r="Q16" s="38">
        <f>IF($A16="","",MAX(0,$N16+$O16-$P16))</f>
        <v/>
      </c>
      <c r="R16" s="33" t="n"/>
      <c r="S16" s="38">
        <f>IF($A16="","",$Q16-$R16)</f>
        <v/>
      </c>
      <c r="T16" s="14">
        <f>IF($A16="","",IF($S16&lt;=0,"Paid",IF($V16="","Outstanding",IF(TODAY()&gt;$V16,"Overdue","Outstanding"))))</f>
        <v/>
      </c>
      <c r="U16" s="37" t="n"/>
      <c r="V16" s="37" t="n"/>
      <c r="W16" s="12" t="n"/>
    </row>
    <row r="17" ht="22" customHeight="1">
      <c r="A17" s="5" t="n"/>
      <c r="B17" s="5" t="n"/>
      <c r="C17" s="5" t="n"/>
      <c r="D17" s="5" t="n"/>
      <c r="E17" s="5" t="n"/>
      <c r="F17" s="5" t="n"/>
      <c r="G17" s="33" t="n"/>
      <c r="H17" s="34" t="n"/>
      <c r="I17" s="34" t="n"/>
      <c r="J17" s="35" t="n"/>
      <c r="K17" s="33" t="n"/>
      <c r="L17" s="38">
        <f>IF($A17="","",$H17*$I17*$K17)</f>
        <v/>
      </c>
      <c r="M17" s="38">
        <f>IF($A17="","",MIN($L17,$G17*$H17*$I17*$J17))</f>
        <v/>
      </c>
      <c r="N17" s="38">
        <f>IF($A17="","",MAX(0,$L17-$M17))</f>
        <v/>
      </c>
      <c r="O17" s="33" t="n"/>
      <c r="P17" s="33" t="n"/>
      <c r="Q17" s="38">
        <f>IF($A17="","",MAX(0,$N17+$O17-$P17))</f>
        <v/>
      </c>
      <c r="R17" s="33" t="n"/>
      <c r="S17" s="38">
        <f>IF($A17="","",$Q17-$R17)</f>
        <v/>
      </c>
      <c r="T17" s="14">
        <f>IF($A17="","",IF($S17&lt;=0,"Paid",IF($V17="","Outstanding",IF(TODAY()&gt;$V17,"Overdue","Outstanding"))))</f>
        <v/>
      </c>
      <c r="U17" s="37" t="n"/>
      <c r="V17" s="37" t="n"/>
      <c r="W17" s="12" t="n"/>
    </row>
    <row r="18" ht="22" customHeight="1">
      <c r="A18" s="5" t="n"/>
      <c r="B18" s="5" t="n"/>
      <c r="C18" s="5" t="n"/>
      <c r="D18" s="5" t="n"/>
      <c r="E18" s="5" t="n"/>
      <c r="F18" s="5" t="n"/>
      <c r="G18" s="33" t="n"/>
      <c r="H18" s="34" t="n"/>
      <c r="I18" s="34" t="n"/>
      <c r="J18" s="35" t="n"/>
      <c r="K18" s="33" t="n"/>
      <c r="L18" s="38">
        <f>IF($A18="","",$H18*$I18*$K18)</f>
        <v/>
      </c>
      <c r="M18" s="38">
        <f>IF($A18="","",MIN($L18,$G18*$H18*$I18*$J18))</f>
        <v/>
      </c>
      <c r="N18" s="38">
        <f>IF($A18="","",MAX(0,$L18-$M18))</f>
        <v/>
      </c>
      <c r="O18" s="33" t="n"/>
      <c r="P18" s="33" t="n"/>
      <c r="Q18" s="38">
        <f>IF($A18="","",MAX(0,$N18+$O18-$P18))</f>
        <v/>
      </c>
      <c r="R18" s="33" t="n"/>
      <c r="S18" s="38">
        <f>IF($A18="","",$Q18-$R18)</f>
        <v/>
      </c>
      <c r="T18" s="14">
        <f>IF($A18="","",IF($S18&lt;=0,"Paid",IF($V18="","Outstanding",IF(TODAY()&gt;$V18,"Overdue","Outstanding"))))</f>
        <v/>
      </c>
      <c r="U18" s="37" t="n"/>
      <c r="V18" s="37" t="n"/>
      <c r="W18" s="12" t="n"/>
    </row>
    <row r="19" ht="22" customHeight="1">
      <c r="A19" s="5" t="n"/>
      <c r="B19" s="5" t="n"/>
      <c r="C19" s="5" t="n"/>
      <c r="D19" s="5" t="n"/>
      <c r="E19" s="5" t="n"/>
      <c r="F19" s="5" t="n"/>
      <c r="G19" s="33" t="n"/>
      <c r="H19" s="34" t="n"/>
      <c r="I19" s="34" t="n"/>
      <c r="J19" s="35" t="n"/>
      <c r="K19" s="33" t="n"/>
      <c r="L19" s="38">
        <f>IF($A19="","",$H19*$I19*$K19)</f>
        <v/>
      </c>
      <c r="M19" s="38">
        <f>IF($A19="","",MIN($L19,$G19*$H19*$I19*$J19))</f>
        <v/>
      </c>
      <c r="N19" s="38">
        <f>IF($A19="","",MAX(0,$L19-$M19))</f>
        <v/>
      </c>
      <c r="O19" s="33" t="n"/>
      <c r="P19" s="33" t="n"/>
      <c r="Q19" s="38">
        <f>IF($A19="","",MAX(0,$N19+$O19-$P19))</f>
        <v/>
      </c>
      <c r="R19" s="33" t="n"/>
      <c r="S19" s="38">
        <f>IF($A19="","",$Q19-$R19)</f>
        <v/>
      </c>
      <c r="T19" s="14">
        <f>IF($A19="","",IF($S19&lt;=0,"Paid",IF($V19="","Outstanding",IF(TODAY()&gt;$V19,"Overdue","Outstanding"))))</f>
        <v/>
      </c>
      <c r="U19" s="37" t="n"/>
      <c r="V19" s="37" t="n"/>
      <c r="W19" s="12" t="n"/>
    </row>
    <row r="20" ht="22" customHeight="1">
      <c r="A20" s="5" t="n"/>
      <c r="B20" s="5" t="n"/>
      <c r="C20" s="5" t="n"/>
      <c r="D20" s="5" t="n"/>
      <c r="E20" s="5" t="n"/>
      <c r="F20" s="5" t="n"/>
      <c r="G20" s="33" t="n"/>
      <c r="H20" s="34" t="n"/>
      <c r="I20" s="34" t="n"/>
      <c r="J20" s="35" t="n"/>
      <c r="K20" s="33" t="n"/>
      <c r="L20" s="38">
        <f>IF($A20="","",$H20*$I20*$K20)</f>
        <v/>
      </c>
      <c r="M20" s="38">
        <f>IF($A20="","",MIN($L20,$G20*$H20*$I20*$J20))</f>
        <v/>
      </c>
      <c r="N20" s="38">
        <f>IF($A20="","",MAX(0,$L20-$M20))</f>
        <v/>
      </c>
      <c r="O20" s="33" t="n"/>
      <c r="P20" s="33" t="n"/>
      <c r="Q20" s="38">
        <f>IF($A20="","",MAX(0,$N20+$O20-$P20))</f>
        <v/>
      </c>
      <c r="R20" s="33" t="n"/>
      <c r="S20" s="38">
        <f>IF($A20="","",$Q20-$R20)</f>
        <v/>
      </c>
      <c r="T20" s="14">
        <f>IF($A20="","",IF($S20&lt;=0,"Paid",IF($V20="","Outstanding",IF(TODAY()&gt;$V20,"Overdue","Outstanding"))))</f>
        <v/>
      </c>
      <c r="U20" s="37" t="n"/>
      <c r="V20" s="37" t="n"/>
      <c r="W20" s="12" t="n"/>
    </row>
    <row r="21" ht="22" customHeight="1">
      <c r="A21" s="5" t="n"/>
      <c r="B21" s="5" t="n"/>
      <c r="C21" s="5" t="n"/>
      <c r="D21" s="5" t="n"/>
      <c r="E21" s="5" t="n"/>
      <c r="F21" s="5" t="n"/>
      <c r="G21" s="33" t="n"/>
      <c r="H21" s="34" t="n"/>
      <c r="I21" s="34" t="n"/>
      <c r="J21" s="35" t="n"/>
      <c r="K21" s="33" t="n"/>
      <c r="L21" s="38">
        <f>IF($A21="","",$H21*$I21*$K21)</f>
        <v/>
      </c>
      <c r="M21" s="38">
        <f>IF($A21="","",MIN($L21,$G21*$H21*$I21*$J21))</f>
        <v/>
      </c>
      <c r="N21" s="38">
        <f>IF($A21="","",MAX(0,$L21-$M21))</f>
        <v/>
      </c>
      <c r="O21" s="33" t="n"/>
      <c r="P21" s="33" t="n"/>
      <c r="Q21" s="38">
        <f>IF($A21="","",MAX(0,$N21+$O21-$P21))</f>
        <v/>
      </c>
      <c r="R21" s="33" t="n"/>
      <c r="S21" s="38">
        <f>IF($A21="","",$Q21-$R21)</f>
        <v/>
      </c>
      <c r="T21" s="14">
        <f>IF($A21="","",IF($S21&lt;=0,"Paid",IF($V21="","Outstanding",IF(TODAY()&gt;$V21,"Overdue","Outstanding"))))</f>
        <v/>
      </c>
      <c r="U21" s="37" t="n"/>
      <c r="V21" s="37" t="n"/>
      <c r="W21" s="12" t="n"/>
    </row>
    <row r="22" ht="22" customHeight="1">
      <c r="A22" s="5" t="n"/>
      <c r="B22" s="5" t="n"/>
      <c r="C22" s="5" t="n"/>
      <c r="D22" s="5" t="n"/>
      <c r="E22" s="5" t="n"/>
      <c r="F22" s="5" t="n"/>
      <c r="G22" s="33" t="n"/>
      <c r="H22" s="34" t="n"/>
      <c r="I22" s="34" t="n"/>
      <c r="J22" s="35" t="n"/>
      <c r="K22" s="33" t="n"/>
      <c r="L22" s="38">
        <f>IF($A22="","",$H22*$I22*$K22)</f>
        <v/>
      </c>
      <c r="M22" s="38">
        <f>IF($A22="","",MIN($L22,$G22*$H22*$I22*$J22))</f>
        <v/>
      </c>
      <c r="N22" s="38">
        <f>IF($A22="","",MAX(0,$L22-$M22))</f>
        <v/>
      </c>
      <c r="O22" s="33" t="n"/>
      <c r="P22" s="33" t="n"/>
      <c r="Q22" s="38">
        <f>IF($A22="","",MAX(0,$N22+$O22-$P22))</f>
        <v/>
      </c>
      <c r="R22" s="33" t="n"/>
      <c r="S22" s="38">
        <f>IF($A22="","",$Q22-$R22)</f>
        <v/>
      </c>
      <c r="T22" s="14">
        <f>IF($A22="","",IF($S22&lt;=0,"Paid",IF($V22="","Outstanding",IF(TODAY()&gt;$V22,"Overdue","Outstanding"))))</f>
        <v/>
      </c>
      <c r="U22" s="37" t="n"/>
      <c r="V22" s="37" t="n"/>
      <c r="W22" s="12" t="n"/>
    </row>
    <row r="23" ht="22" customHeight="1">
      <c r="A23" s="5" t="n"/>
      <c r="B23" s="5" t="n"/>
      <c r="C23" s="5" t="n"/>
      <c r="D23" s="5" t="n"/>
      <c r="E23" s="5" t="n"/>
      <c r="F23" s="5" t="n"/>
      <c r="G23" s="33" t="n"/>
      <c r="H23" s="34" t="n"/>
      <c r="I23" s="34" t="n"/>
      <c r="J23" s="35" t="n"/>
      <c r="K23" s="33" t="n"/>
      <c r="L23" s="38">
        <f>IF($A23="","",$H23*$I23*$K23)</f>
        <v/>
      </c>
      <c r="M23" s="38">
        <f>IF($A23="","",MIN($L23,$G23*$H23*$I23*$J23))</f>
        <v/>
      </c>
      <c r="N23" s="38">
        <f>IF($A23="","",MAX(0,$L23-$M23))</f>
        <v/>
      </c>
      <c r="O23" s="33" t="n"/>
      <c r="P23" s="33" t="n"/>
      <c r="Q23" s="38">
        <f>IF($A23="","",MAX(0,$N23+$O23-$P23))</f>
        <v/>
      </c>
      <c r="R23" s="33" t="n"/>
      <c r="S23" s="38">
        <f>IF($A23="","",$Q23-$R23)</f>
        <v/>
      </c>
      <c r="T23" s="14">
        <f>IF($A23="","",IF($S23&lt;=0,"Paid",IF($V23="","Outstanding",IF(TODAY()&gt;$V23,"Overdue","Outstanding"))))</f>
        <v/>
      </c>
      <c r="U23" s="37" t="n"/>
      <c r="V23" s="37" t="n"/>
      <c r="W23" s="12" t="n"/>
    </row>
    <row r="24" ht="22" customHeight="1">
      <c r="A24" s="5" t="n"/>
      <c r="B24" s="5" t="n"/>
      <c r="C24" s="5" t="n"/>
      <c r="D24" s="5" t="n"/>
      <c r="E24" s="5" t="n"/>
      <c r="F24" s="5" t="n"/>
      <c r="G24" s="33" t="n"/>
      <c r="H24" s="34" t="n"/>
      <c r="I24" s="34" t="n"/>
      <c r="J24" s="35" t="n"/>
      <c r="K24" s="33" t="n"/>
      <c r="L24" s="38">
        <f>IF($A24="","",$H24*$I24*$K24)</f>
        <v/>
      </c>
      <c r="M24" s="38">
        <f>IF($A24="","",MIN($L24,$G24*$H24*$I24*$J24))</f>
        <v/>
      </c>
      <c r="N24" s="38">
        <f>IF($A24="","",MAX(0,$L24-$M24))</f>
        <v/>
      </c>
      <c r="O24" s="33" t="n"/>
      <c r="P24" s="33" t="n"/>
      <c r="Q24" s="38">
        <f>IF($A24="","",MAX(0,$N24+$O24-$P24))</f>
        <v/>
      </c>
      <c r="R24" s="33" t="n"/>
      <c r="S24" s="38">
        <f>IF($A24="","",$Q24-$R24)</f>
        <v/>
      </c>
      <c r="T24" s="14">
        <f>IF($A24="","",IF($S24&lt;=0,"Paid",IF($V24="","Outstanding",IF(TODAY()&gt;$V24,"Overdue","Outstanding"))))</f>
        <v/>
      </c>
      <c r="U24" s="37" t="n"/>
      <c r="V24" s="37" t="n"/>
      <c r="W24" s="12" t="n"/>
    </row>
    <row r="25" ht="22" customHeight="1">
      <c r="A25" s="5" t="n"/>
      <c r="B25" s="5" t="n"/>
      <c r="C25" s="5" t="n"/>
      <c r="D25" s="5" t="n"/>
      <c r="E25" s="5" t="n"/>
      <c r="F25" s="5" t="n"/>
      <c r="G25" s="33" t="n"/>
      <c r="H25" s="34" t="n"/>
      <c r="I25" s="34" t="n"/>
      <c r="J25" s="35" t="n"/>
      <c r="K25" s="33" t="n"/>
      <c r="L25" s="38">
        <f>IF($A25="","",$H25*$I25*$K25)</f>
        <v/>
      </c>
      <c r="M25" s="38">
        <f>IF($A25="","",MIN($L25,$G25*$H25*$I25*$J25))</f>
        <v/>
      </c>
      <c r="N25" s="38">
        <f>IF($A25="","",MAX(0,$L25-$M25))</f>
        <v/>
      </c>
      <c r="O25" s="33" t="n"/>
      <c r="P25" s="33" t="n"/>
      <c r="Q25" s="38">
        <f>IF($A25="","",MAX(0,$N25+$O25-$P25))</f>
        <v/>
      </c>
      <c r="R25" s="33" t="n"/>
      <c r="S25" s="38">
        <f>IF($A25="","",$Q25-$R25)</f>
        <v/>
      </c>
      <c r="T25" s="14">
        <f>IF($A25="","",IF($S25&lt;=0,"Paid",IF($V25="","Outstanding",IF(TODAY()&gt;$V25,"Overdue","Outstanding"))))</f>
        <v/>
      </c>
      <c r="U25" s="37" t="n"/>
      <c r="V25" s="37" t="n"/>
      <c r="W25" s="12" t="n"/>
    </row>
    <row r="26" ht="22" customHeight="1">
      <c r="A26" s="5" t="n"/>
      <c r="B26" s="5" t="n"/>
      <c r="C26" s="5" t="n"/>
      <c r="D26" s="5" t="n"/>
      <c r="E26" s="5" t="n"/>
      <c r="F26" s="5" t="n"/>
      <c r="G26" s="33" t="n"/>
      <c r="H26" s="34" t="n"/>
      <c r="I26" s="34" t="n"/>
      <c r="J26" s="35" t="n"/>
      <c r="K26" s="33" t="n"/>
      <c r="L26" s="38">
        <f>IF($A26="","",$H26*$I26*$K26)</f>
        <v/>
      </c>
      <c r="M26" s="38">
        <f>IF($A26="","",MIN($L26,$G26*$H26*$I26*$J26))</f>
        <v/>
      </c>
      <c r="N26" s="38">
        <f>IF($A26="","",MAX(0,$L26-$M26))</f>
        <v/>
      </c>
      <c r="O26" s="33" t="n"/>
      <c r="P26" s="33" t="n"/>
      <c r="Q26" s="38">
        <f>IF($A26="","",MAX(0,$N26+$O26-$P26))</f>
        <v/>
      </c>
      <c r="R26" s="33" t="n"/>
      <c r="S26" s="38">
        <f>IF($A26="","",$Q26-$R26)</f>
        <v/>
      </c>
      <c r="T26" s="14">
        <f>IF($A26="","",IF($S26&lt;=0,"Paid",IF($V26="","Outstanding",IF(TODAY()&gt;$V26,"Overdue","Outstanding"))))</f>
        <v/>
      </c>
      <c r="U26" s="37" t="n"/>
      <c r="V26" s="37" t="n"/>
      <c r="W26" s="12" t="n"/>
    </row>
    <row r="27" ht="22" customHeight="1">
      <c r="A27" s="5" t="n"/>
      <c r="B27" s="5" t="n"/>
      <c r="C27" s="5" t="n"/>
      <c r="D27" s="5" t="n"/>
      <c r="E27" s="5" t="n"/>
      <c r="F27" s="5" t="n"/>
      <c r="G27" s="33" t="n"/>
      <c r="H27" s="34" t="n"/>
      <c r="I27" s="34" t="n"/>
      <c r="J27" s="35" t="n"/>
      <c r="K27" s="33" t="n"/>
      <c r="L27" s="38">
        <f>IF($A27="","",$H27*$I27*$K27)</f>
        <v/>
      </c>
      <c r="M27" s="38">
        <f>IF($A27="","",MIN($L27,$G27*$H27*$I27*$J27))</f>
        <v/>
      </c>
      <c r="N27" s="38">
        <f>IF($A27="","",MAX(0,$L27-$M27))</f>
        <v/>
      </c>
      <c r="O27" s="33" t="n"/>
      <c r="P27" s="33" t="n"/>
      <c r="Q27" s="38">
        <f>IF($A27="","",MAX(0,$N27+$O27-$P27))</f>
        <v/>
      </c>
      <c r="R27" s="33" t="n"/>
      <c r="S27" s="38">
        <f>IF($A27="","",$Q27-$R27)</f>
        <v/>
      </c>
      <c r="T27" s="14">
        <f>IF($A27="","",IF($S27&lt;=0,"Paid",IF($V27="","Outstanding",IF(TODAY()&gt;$V27,"Overdue","Outstanding"))))</f>
        <v/>
      </c>
      <c r="U27" s="37" t="n"/>
      <c r="V27" s="37" t="n"/>
      <c r="W27" s="12" t="n"/>
    </row>
    <row r="28" ht="22" customHeight="1">
      <c r="A28" s="5" t="n"/>
      <c r="B28" s="5" t="n"/>
      <c r="C28" s="5" t="n"/>
      <c r="D28" s="5" t="n"/>
      <c r="E28" s="5" t="n"/>
      <c r="F28" s="5" t="n"/>
      <c r="G28" s="33" t="n"/>
      <c r="H28" s="34" t="n"/>
      <c r="I28" s="34" t="n"/>
      <c r="J28" s="35" t="n"/>
      <c r="K28" s="33" t="n"/>
      <c r="L28" s="38">
        <f>IF($A28="","",$H28*$I28*$K28)</f>
        <v/>
      </c>
      <c r="M28" s="38">
        <f>IF($A28="","",MIN($L28,$G28*$H28*$I28*$J28))</f>
        <v/>
      </c>
      <c r="N28" s="38">
        <f>IF($A28="","",MAX(0,$L28-$M28))</f>
        <v/>
      </c>
      <c r="O28" s="33" t="n"/>
      <c r="P28" s="33" t="n"/>
      <c r="Q28" s="38">
        <f>IF($A28="","",MAX(0,$N28+$O28-$P28))</f>
        <v/>
      </c>
      <c r="R28" s="33" t="n"/>
      <c r="S28" s="38">
        <f>IF($A28="","",$Q28-$R28)</f>
        <v/>
      </c>
      <c r="T28" s="14">
        <f>IF($A28="","",IF($S28&lt;=0,"Paid",IF($V28="","Outstanding",IF(TODAY()&gt;$V28,"Overdue","Outstanding"))))</f>
        <v/>
      </c>
      <c r="U28" s="37" t="n"/>
      <c r="V28" s="37" t="n"/>
      <c r="W28" s="12" t="n"/>
    </row>
    <row r="29" ht="22" customHeight="1">
      <c r="A29" s="5" t="n"/>
      <c r="B29" s="5" t="n"/>
      <c r="C29" s="5" t="n"/>
      <c r="D29" s="5" t="n"/>
      <c r="E29" s="5" t="n"/>
      <c r="F29" s="5" t="n"/>
      <c r="G29" s="33" t="n"/>
      <c r="H29" s="34" t="n"/>
      <c r="I29" s="34" t="n"/>
      <c r="J29" s="35" t="n"/>
      <c r="K29" s="33" t="n"/>
      <c r="L29" s="38">
        <f>IF($A29="","",$H29*$I29*$K29)</f>
        <v/>
      </c>
      <c r="M29" s="38">
        <f>IF($A29="","",MIN($L29,$G29*$H29*$I29*$J29))</f>
        <v/>
      </c>
      <c r="N29" s="38">
        <f>IF($A29="","",MAX(0,$L29-$M29))</f>
        <v/>
      </c>
      <c r="O29" s="33" t="n"/>
      <c r="P29" s="33" t="n"/>
      <c r="Q29" s="38">
        <f>IF($A29="","",MAX(0,$N29+$O29-$P29))</f>
        <v/>
      </c>
      <c r="R29" s="33" t="n"/>
      <c r="S29" s="38">
        <f>IF($A29="","",$Q29-$R29)</f>
        <v/>
      </c>
      <c r="T29" s="14">
        <f>IF($A29="","",IF($S29&lt;=0,"Paid",IF($V29="","Outstanding",IF(TODAY()&gt;$V29,"Overdue","Outstanding"))))</f>
        <v/>
      </c>
      <c r="U29" s="37" t="n"/>
      <c r="V29" s="37" t="n"/>
      <c r="W29" s="12" t="n"/>
    </row>
    <row r="30" ht="22" customHeight="1">
      <c r="A30" s="5" t="n"/>
      <c r="B30" s="5" t="n"/>
      <c r="C30" s="5" t="n"/>
      <c r="D30" s="5" t="n"/>
      <c r="E30" s="5" t="n"/>
      <c r="F30" s="5" t="n"/>
      <c r="G30" s="33" t="n"/>
      <c r="H30" s="34" t="n"/>
      <c r="I30" s="34" t="n"/>
      <c r="J30" s="35" t="n"/>
      <c r="K30" s="33" t="n"/>
      <c r="L30" s="38">
        <f>IF($A30="","",$H30*$I30*$K30)</f>
        <v/>
      </c>
      <c r="M30" s="38">
        <f>IF($A30="","",MIN($L30,$G30*$H30*$I30*$J30))</f>
        <v/>
      </c>
      <c r="N30" s="38">
        <f>IF($A30="","",MAX(0,$L30-$M30))</f>
        <v/>
      </c>
      <c r="O30" s="33" t="n"/>
      <c r="P30" s="33" t="n"/>
      <c r="Q30" s="38">
        <f>IF($A30="","",MAX(0,$N30+$O30-$P30))</f>
        <v/>
      </c>
      <c r="R30" s="33" t="n"/>
      <c r="S30" s="38">
        <f>IF($A30="","",$Q30-$R30)</f>
        <v/>
      </c>
      <c r="T30" s="14">
        <f>IF($A30="","",IF($S30&lt;=0,"Paid",IF($V30="","Outstanding",IF(TODAY()&gt;$V30,"Overdue","Outstanding"))))</f>
        <v/>
      </c>
      <c r="U30" s="37" t="n"/>
      <c r="V30" s="37" t="n"/>
      <c r="W30" s="12" t="n"/>
    </row>
    <row r="31" ht="22" customHeight="1">
      <c r="A31" s="5" t="n"/>
      <c r="B31" s="5" t="n"/>
      <c r="C31" s="5" t="n"/>
      <c r="D31" s="5" t="n"/>
      <c r="E31" s="5" t="n"/>
      <c r="F31" s="5" t="n"/>
      <c r="G31" s="33" t="n"/>
      <c r="H31" s="34" t="n"/>
      <c r="I31" s="34" t="n"/>
      <c r="J31" s="35" t="n"/>
      <c r="K31" s="33" t="n"/>
      <c r="L31" s="38">
        <f>IF($A31="","",$H31*$I31*$K31)</f>
        <v/>
      </c>
      <c r="M31" s="38">
        <f>IF($A31="","",MIN($L31,$G31*$H31*$I31*$J31))</f>
        <v/>
      </c>
      <c r="N31" s="38">
        <f>IF($A31="","",MAX(0,$L31-$M31))</f>
        <v/>
      </c>
      <c r="O31" s="33" t="n"/>
      <c r="P31" s="33" t="n"/>
      <c r="Q31" s="38">
        <f>IF($A31="","",MAX(0,$N31+$O31-$P31))</f>
        <v/>
      </c>
      <c r="R31" s="33" t="n"/>
      <c r="S31" s="38">
        <f>IF($A31="","",$Q31-$R31)</f>
        <v/>
      </c>
      <c r="T31" s="14">
        <f>IF($A31="","",IF($S31&lt;=0,"Paid",IF($V31="","Outstanding",IF(TODAY()&gt;$V31,"Overdue","Outstanding"))))</f>
        <v/>
      </c>
      <c r="U31" s="37" t="n"/>
      <c r="V31" s="37" t="n"/>
      <c r="W31" s="12" t="n"/>
    </row>
    <row r="32" ht="22" customHeight="1">
      <c r="A32" s="5" t="n"/>
      <c r="B32" s="5" t="n"/>
      <c r="C32" s="5" t="n"/>
      <c r="D32" s="5" t="n"/>
      <c r="E32" s="5" t="n"/>
      <c r="F32" s="5" t="n"/>
      <c r="G32" s="33" t="n"/>
      <c r="H32" s="34" t="n"/>
      <c r="I32" s="34" t="n"/>
      <c r="J32" s="35" t="n"/>
      <c r="K32" s="33" t="n"/>
      <c r="L32" s="38">
        <f>IF($A32="","",$H32*$I32*$K32)</f>
        <v/>
      </c>
      <c r="M32" s="38">
        <f>IF($A32="","",MIN($L32,$G32*$H32*$I32*$J32))</f>
        <v/>
      </c>
      <c r="N32" s="38">
        <f>IF($A32="","",MAX(0,$L32-$M32))</f>
        <v/>
      </c>
      <c r="O32" s="33" t="n"/>
      <c r="P32" s="33" t="n"/>
      <c r="Q32" s="38">
        <f>IF($A32="","",MAX(0,$N32+$O32-$P32))</f>
        <v/>
      </c>
      <c r="R32" s="33" t="n"/>
      <c r="S32" s="38">
        <f>IF($A32="","",$Q32-$R32)</f>
        <v/>
      </c>
      <c r="T32" s="14">
        <f>IF($A32="","",IF($S32&lt;=0,"Paid",IF($V32="","Outstanding",IF(TODAY()&gt;$V32,"Overdue","Outstanding"))))</f>
        <v/>
      </c>
      <c r="U32" s="37" t="n"/>
      <c r="V32" s="37" t="n"/>
      <c r="W32" s="12" t="n"/>
    </row>
    <row r="33" ht="22" customHeight="1">
      <c r="A33" s="5" t="n"/>
      <c r="B33" s="5" t="n"/>
      <c r="C33" s="5" t="n"/>
      <c r="D33" s="5" t="n"/>
      <c r="E33" s="5" t="n"/>
      <c r="F33" s="5" t="n"/>
      <c r="G33" s="33" t="n"/>
      <c r="H33" s="34" t="n"/>
      <c r="I33" s="34" t="n"/>
      <c r="J33" s="35" t="n"/>
      <c r="K33" s="33" t="n"/>
      <c r="L33" s="38">
        <f>IF($A33="","",$H33*$I33*$K33)</f>
        <v/>
      </c>
      <c r="M33" s="38">
        <f>IF($A33="","",MIN($L33,$G33*$H33*$I33*$J33))</f>
        <v/>
      </c>
      <c r="N33" s="38">
        <f>IF($A33="","",MAX(0,$L33-$M33))</f>
        <v/>
      </c>
      <c r="O33" s="33" t="n"/>
      <c r="P33" s="33" t="n"/>
      <c r="Q33" s="38">
        <f>IF($A33="","",MAX(0,$N33+$O33-$P33))</f>
        <v/>
      </c>
      <c r="R33" s="33" t="n"/>
      <c r="S33" s="38">
        <f>IF($A33="","",$Q33-$R33)</f>
        <v/>
      </c>
      <c r="T33" s="14">
        <f>IF($A33="","",IF($S33&lt;=0,"Paid",IF($V33="","Outstanding",IF(TODAY()&gt;$V33,"Overdue","Outstanding"))))</f>
        <v/>
      </c>
      <c r="U33" s="37" t="n"/>
      <c r="V33" s="37" t="n"/>
      <c r="W33" s="12" t="n"/>
    </row>
    <row r="34" ht="22" customHeight="1">
      <c r="A34" s="5" t="n"/>
      <c r="B34" s="5" t="n"/>
      <c r="C34" s="5" t="n"/>
      <c r="D34" s="5" t="n"/>
      <c r="E34" s="5" t="n"/>
      <c r="F34" s="5" t="n"/>
      <c r="G34" s="33" t="n"/>
      <c r="H34" s="34" t="n"/>
      <c r="I34" s="34" t="n"/>
      <c r="J34" s="35" t="n"/>
      <c r="K34" s="33" t="n"/>
      <c r="L34" s="38">
        <f>IF($A34="","",$H34*$I34*$K34)</f>
        <v/>
      </c>
      <c r="M34" s="38">
        <f>IF($A34="","",MIN($L34,$G34*$H34*$I34*$J34))</f>
        <v/>
      </c>
      <c r="N34" s="38">
        <f>IF($A34="","",MAX(0,$L34-$M34))</f>
        <v/>
      </c>
      <c r="O34" s="33" t="n"/>
      <c r="P34" s="33" t="n"/>
      <c r="Q34" s="38">
        <f>IF($A34="","",MAX(0,$N34+$O34-$P34))</f>
        <v/>
      </c>
      <c r="R34" s="33" t="n"/>
      <c r="S34" s="38">
        <f>IF($A34="","",$Q34-$R34)</f>
        <v/>
      </c>
      <c r="T34" s="14">
        <f>IF($A34="","",IF($S34&lt;=0,"Paid",IF($V34="","Outstanding",IF(TODAY()&gt;$V34,"Overdue","Outstanding"))))</f>
        <v/>
      </c>
      <c r="U34" s="37" t="n"/>
      <c r="V34" s="37" t="n"/>
      <c r="W34" s="12" t="n"/>
    </row>
    <row r="35" ht="22" customHeight="1">
      <c r="A35" s="5" t="n"/>
      <c r="B35" s="5" t="n"/>
      <c r="C35" s="5" t="n"/>
      <c r="D35" s="5" t="n"/>
      <c r="E35" s="5" t="n"/>
      <c r="F35" s="5" t="n"/>
      <c r="G35" s="33" t="n"/>
      <c r="H35" s="34" t="n"/>
      <c r="I35" s="34" t="n"/>
      <c r="J35" s="35" t="n"/>
      <c r="K35" s="33" t="n"/>
      <c r="L35" s="38">
        <f>IF($A35="","",$H35*$I35*$K35)</f>
        <v/>
      </c>
      <c r="M35" s="38">
        <f>IF($A35="","",MIN($L35,$G35*$H35*$I35*$J35))</f>
        <v/>
      </c>
      <c r="N35" s="38">
        <f>IF($A35="","",MAX(0,$L35-$M35))</f>
        <v/>
      </c>
      <c r="O35" s="33" t="n"/>
      <c r="P35" s="33" t="n"/>
      <c r="Q35" s="38">
        <f>IF($A35="","",MAX(0,$N35+$O35-$P35))</f>
        <v/>
      </c>
      <c r="R35" s="33" t="n"/>
      <c r="S35" s="38">
        <f>IF($A35="","",$Q35-$R35)</f>
        <v/>
      </c>
      <c r="T35" s="14">
        <f>IF($A35="","",IF($S35&lt;=0,"Paid",IF($V35="","Outstanding",IF(TODAY()&gt;$V35,"Overdue","Outstanding"))))</f>
        <v/>
      </c>
      <c r="U35" s="37" t="n"/>
      <c r="V35" s="37" t="n"/>
      <c r="W35" s="12" t="n"/>
    </row>
    <row r="36" ht="22" customHeight="1">
      <c r="A36" s="5" t="n"/>
      <c r="B36" s="5" t="n"/>
      <c r="C36" s="5" t="n"/>
      <c r="D36" s="5" t="n"/>
      <c r="E36" s="5" t="n"/>
      <c r="F36" s="5" t="n"/>
      <c r="G36" s="33" t="n"/>
      <c r="H36" s="34" t="n"/>
      <c r="I36" s="34" t="n"/>
      <c r="J36" s="35" t="n"/>
      <c r="K36" s="33" t="n"/>
      <c r="L36" s="38">
        <f>IF($A36="","",$H36*$I36*$K36)</f>
        <v/>
      </c>
      <c r="M36" s="38">
        <f>IF($A36="","",MIN($L36,$G36*$H36*$I36*$J36))</f>
        <v/>
      </c>
      <c r="N36" s="38">
        <f>IF($A36="","",MAX(0,$L36-$M36))</f>
        <v/>
      </c>
      <c r="O36" s="33" t="n"/>
      <c r="P36" s="33" t="n"/>
      <c r="Q36" s="38">
        <f>IF($A36="","",MAX(0,$N36+$O36-$P36))</f>
        <v/>
      </c>
      <c r="R36" s="33" t="n"/>
      <c r="S36" s="38">
        <f>IF($A36="","",$Q36-$R36)</f>
        <v/>
      </c>
      <c r="T36" s="14">
        <f>IF($A36="","",IF($S36&lt;=0,"Paid",IF($V36="","Outstanding",IF(TODAY()&gt;$V36,"Overdue","Outstanding"))))</f>
        <v/>
      </c>
      <c r="U36" s="37" t="n"/>
      <c r="V36" s="37" t="n"/>
      <c r="W36" s="12" t="n"/>
    </row>
    <row r="37" ht="22" customHeight="1">
      <c r="A37" s="5" t="n"/>
      <c r="B37" s="5" t="n"/>
      <c r="C37" s="5" t="n"/>
      <c r="D37" s="5" t="n"/>
      <c r="E37" s="5" t="n"/>
      <c r="F37" s="5" t="n"/>
      <c r="G37" s="33" t="n"/>
      <c r="H37" s="34" t="n"/>
      <c r="I37" s="34" t="n"/>
      <c r="J37" s="35" t="n"/>
      <c r="K37" s="33" t="n"/>
      <c r="L37" s="38">
        <f>IF($A37="","",$H37*$I37*$K37)</f>
        <v/>
      </c>
      <c r="M37" s="38">
        <f>IF($A37="","",MIN($L37,$G37*$H37*$I37*$J37))</f>
        <v/>
      </c>
      <c r="N37" s="38">
        <f>IF($A37="","",MAX(0,$L37-$M37))</f>
        <v/>
      </c>
      <c r="O37" s="33" t="n"/>
      <c r="P37" s="33" t="n"/>
      <c r="Q37" s="38">
        <f>IF($A37="","",MAX(0,$N37+$O37-$P37))</f>
        <v/>
      </c>
      <c r="R37" s="33" t="n"/>
      <c r="S37" s="38">
        <f>IF($A37="","",$Q37-$R37)</f>
        <v/>
      </c>
      <c r="T37" s="14">
        <f>IF($A37="","",IF($S37&lt;=0,"Paid",IF($V37="","Outstanding",IF(TODAY()&gt;$V37,"Overdue","Outstanding"))))</f>
        <v/>
      </c>
      <c r="U37" s="37" t="n"/>
      <c r="V37" s="37" t="n"/>
      <c r="W37" s="12" t="n"/>
    </row>
    <row r="38" ht="22" customHeight="1">
      <c r="A38" s="5" t="n"/>
      <c r="B38" s="5" t="n"/>
      <c r="C38" s="5" t="n"/>
      <c r="D38" s="5" t="n"/>
      <c r="E38" s="5" t="n"/>
      <c r="F38" s="5" t="n"/>
      <c r="G38" s="33" t="n"/>
      <c r="H38" s="34" t="n"/>
      <c r="I38" s="34" t="n"/>
      <c r="J38" s="35" t="n"/>
      <c r="K38" s="33" t="n"/>
      <c r="L38" s="38">
        <f>IF($A38="","",$H38*$I38*$K38)</f>
        <v/>
      </c>
      <c r="M38" s="38">
        <f>IF($A38="","",MIN($L38,$G38*$H38*$I38*$J38))</f>
        <v/>
      </c>
      <c r="N38" s="38">
        <f>IF($A38="","",MAX(0,$L38-$M38))</f>
        <v/>
      </c>
      <c r="O38" s="33" t="n"/>
      <c r="P38" s="33" t="n"/>
      <c r="Q38" s="38">
        <f>IF($A38="","",MAX(0,$N38+$O38-$P38))</f>
        <v/>
      </c>
      <c r="R38" s="33" t="n"/>
      <c r="S38" s="38">
        <f>IF($A38="","",$Q38-$R38)</f>
        <v/>
      </c>
      <c r="T38" s="14">
        <f>IF($A38="","",IF($S38&lt;=0,"Paid",IF($V38="","Outstanding",IF(TODAY()&gt;$V38,"Overdue","Outstanding"))))</f>
        <v/>
      </c>
      <c r="U38" s="37" t="n"/>
      <c r="V38" s="37" t="n"/>
      <c r="W38" s="12" t="n"/>
    </row>
    <row r="39" ht="22" customHeight="1">
      <c r="A39" s="5" t="n"/>
      <c r="B39" s="5" t="n"/>
      <c r="C39" s="5" t="n"/>
      <c r="D39" s="5" t="n"/>
      <c r="E39" s="5" t="n"/>
      <c r="F39" s="5" t="n"/>
      <c r="G39" s="33" t="n"/>
      <c r="H39" s="34" t="n"/>
      <c r="I39" s="34" t="n"/>
      <c r="J39" s="35" t="n"/>
      <c r="K39" s="33" t="n"/>
      <c r="L39" s="38">
        <f>IF($A39="","",$H39*$I39*$K39)</f>
        <v/>
      </c>
      <c r="M39" s="38">
        <f>IF($A39="","",MIN($L39,$G39*$H39*$I39*$J39))</f>
        <v/>
      </c>
      <c r="N39" s="38">
        <f>IF($A39="","",MAX(0,$L39-$M39))</f>
        <v/>
      </c>
      <c r="O39" s="33" t="n"/>
      <c r="P39" s="33" t="n"/>
      <c r="Q39" s="38">
        <f>IF($A39="","",MAX(0,$N39+$O39-$P39))</f>
        <v/>
      </c>
      <c r="R39" s="33" t="n"/>
      <c r="S39" s="38">
        <f>IF($A39="","",$Q39-$R39)</f>
        <v/>
      </c>
      <c r="T39" s="14">
        <f>IF($A39="","",IF($S39&lt;=0,"Paid",IF($V39="","Outstanding",IF(TODAY()&gt;$V39,"Overdue","Outstanding"))))</f>
        <v/>
      </c>
      <c r="U39" s="37" t="n"/>
      <c r="V39" s="37" t="n"/>
      <c r="W39" s="12" t="n"/>
    </row>
    <row r="40" ht="22" customHeight="1">
      <c r="A40" s="5" t="n"/>
      <c r="B40" s="5" t="n"/>
      <c r="C40" s="5" t="n"/>
      <c r="D40" s="5" t="n"/>
      <c r="E40" s="5" t="n"/>
      <c r="F40" s="5" t="n"/>
      <c r="G40" s="33" t="n"/>
      <c r="H40" s="34" t="n"/>
      <c r="I40" s="34" t="n"/>
      <c r="J40" s="35" t="n"/>
      <c r="K40" s="33" t="n"/>
      <c r="L40" s="38">
        <f>IF($A40="","",$H40*$I40*$K40)</f>
        <v/>
      </c>
      <c r="M40" s="38">
        <f>IF($A40="","",MIN($L40,$G40*$H40*$I40*$J40))</f>
        <v/>
      </c>
      <c r="N40" s="38">
        <f>IF($A40="","",MAX(0,$L40-$M40))</f>
        <v/>
      </c>
      <c r="O40" s="33" t="n"/>
      <c r="P40" s="33" t="n"/>
      <c r="Q40" s="38">
        <f>IF($A40="","",MAX(0,$N40+$O40-$P40))</f>
        <v/>
      </c>
      <c r="R40" s="33" t="n"/>
      <c r="S40" s="38">
        <f>IF($A40="","",$Q40-$R40)</f>
        <v/>
      </c>
      <c r="T40" s="14">
        <f>IF($A40="","",IF($S40&lt;=0,"Paid",IF($V40="","Outstanding",IF(TODAY()&gt;$V40,"Overdue","Outstanding"))))</f>
        <v/>
      </c>
      <c r="U40" s="37" t="n"/>
      <c r="V40" s="37" t="n"/>
      <c r="W40" s="12" t="n"/>
    </row>
    <row r="41" ht="22" customHeight="1">
      <c r="A41" s="5" t="n"/>
      <c r="B41" s="5" t="n"/>
      <c r="C41" s="5" t="n"/>
      <c r="D41" s="5" t="n"/>
      <c r="E41" s="5" t="n"/>
      <c r="F41" s="5" t="n"/>
      <c r="G41" s="33" t="n"/>
      <c r="H41" s="34" t="n"/>
      <c r="I41" s="34" t="n"/>
      <c r="J41" s="35" t="n"/>
      <c r="K41" s="33" t="n"/>
      <c r="L41" s="38">
        <f>IF($A41="","",$H41*$I41*$K41)</f>
        <v/>
      </c>
      <c r="M41" s="38">
        <f>IF($A41="","",MIN($L41,$G41*$H41*$I41*$J41))</f>
        <v/>
      </c>
      <c r="N41" s="38">
        <f>IF($A41="","",MAX(0,$L41-$M41))</f>
        <v/>
      </c>
      <c r="O41" s="33" t="n"/>
      <c r="P41" s="33" t="n"/>
      <c r="Q41" s="38">
        <f>IF($A41="","",MAX(0,$N41+$O41-$P41))</f>
        <v/>
      </c>
      <c r="R41" s="33" t="n"/>
      <c r="S41" s="38">
        <f>IF($A41="","",$Q41-$R41)</f>
        <v/>
      </c>
      <c r="T41" s="14">
        <f>IF($A41="","",IF($S41&lt;=0,"Paid",IF($V41="","Outstanding",IF(TODAY()&gt;$V41,"Overdue","Outstanding"))))</f>
        <v/>
      </c>
      <c r="U41" s="37" t="n"/>
      <c r="V41" s="37" t="n"/>
      <c r="W41" s="12" t="n"/>
    </row>
    <row r="42" ht="22" customHeight="1">
      <c r="A42" s="5" t="n"/>
      <c r="B42" s="5" t="n"/>
      <c r="C42" s="5" t="n"/>
      <c r="D42" s="5" t="n"/>
      <c r="E42" s="5" t="n"/>
      <c r="F42" s="5" t="n"/>
      <c r="G42" s="33" t="n"/>
      <c r="H42" s="34" t="n"/>
      <c r="I42" s="34" t="n"/>
      <c r="J42" s="35" t="n"/>
      <c r="K42" s="33" t="n"/>
      <c r="L42" s="38">
        <f>IF($A42="","",$H42*$I42*$K42)</f>
        <v/>
      </c>
      <c r="M42" s="38">
        <f>IF($A42="","",MIN($L42,$G42*$H42*$I42*$J42))</f>
        <v/>
      </c>
      <c r="N42" s="38">
        <f>IF($A42="","",MAX(0,$L42-$M42))</f>
        <v/>
      </c>
      <c r="O42" s="33" t="n"/>
      <c r="P42" s="33" t="n"/>
      <c r="Q42" s="38">
        <f>IF($A42="","",MAX(0,$N42+$O42-$P42))</f>
        <v/>
      </c>
      <c r="R42" s="33" t="n"/>
      <c r="S42" s="38">
        <f>IF($A42="","",$Q42-$R42)</f>
        <v/>
      </c>
      <c r="T42" s="14">
        <f>IF($A42="","",IF($S42&lt;=0,"Paid",IF($V42="","Outstanding",IF(TODAY()&gt;$V42,"Overdue","Outstanding"))))</f>
        <v/>
      </c>
      <c r="U42" s="37" t="n"/>
      <c r="V42" s="37" t="n"/>
      <c r="W42" s="12" t="n"/>
    </row>
    <row r="43" ht="22" customHeight="1">
      <c r="A43" s="5" t="n"/>
      <c r="B43" s="5" t="n"/>
      <c r="C43" s="5" t="n"/>
      <c r="D43" s="5" t="n"/>
      <c r="E43" s="5" t="n"/>
      <c r="F43" s="5" t="n"/>
      <c r="G43" s="33" t="n"/>
      <c r="H43" s="34" t="n"/>
      <c r="I43" s="34" t="n"/>
      <c r="J43" s="35" t="n"/>
      <c r="K43" s="33" t="n"/>
      <c r="L43" s="38">
        <f>IF($A43="","",$H43*$I43*$K43)</f>
        <v/>
      </c>
      <c r="M43" s="38">
        <f>IF($A43="","",MIN($L43,$G43*$H43*$I43*$J43))</f>
        <v/>
      </c>
      <c r="N43" s="38">
        <f>IF($A43="","",MAX(0,$L43-$M43))</f>
        <v/>
      </c>
      <c r="O43" s="33" t="n"/>
      <c r="P43" s="33" t="n"/>
      <c r="Q43" s="38">
        <f>IF($A43="","",MAX(0,$N43+$O43-$P43))</f>
        <v/>
      </c>
      <c r="R43" s="33" t="n"/>
      <c r="S43" s="38">
        <f>IF($A43="","",$Q43-$R43)</f>
        <v/>
      </c>
      <c r="T43" s="14">
        <f>IF($A43="","",IF($S43&lt;=0,"Paid",IF($V43="","Outstanding",IF(TODAY()&gt;$V43,"Overdue","Outstanding"))))</f>
        <v/>
      </c>
      <c r="U43" s="37" t="n"/>
      <c r="V43" s="37" t="n"/>
      <c r="W43" s="12" t="n"/>
    </row>
    <row r="44" ht="22" customHeight="1">
      <c r="A44" s="5" t="n"/>
      <c r="B44" s="5" t="n"/>
      <c r="C44" s="5" t="n"/>
      <c r="D44" s="5" t="n"/>
      <c r="E44" s="5" t="n"/>
      <c r="F44" s="5" t="n"/>
      <c r="G44" s="33" t="n"/>
      <c r="H44" s="34" t="n"/>
      <c r="I44" s="34" t="n"/>
      <c r="J44" s="35" t="n"/>
      <c r="K44" s="33" t="n"/>
      <c r="L44" s="38">
        <f>IF($A44="","",$H44*$I44*$K44)</f>
        <v/>
      </c>
      <c r="M44" s="38">
        <f>IF($A44="","",MIN($L44,$G44*$H44*$I44*$J44))</f>
        <v/>
      </c>
      <c r="N44" s="38">
        <f>IF($A44="","",MAX(0,$L44-$M44))</f>
        <v/>
      </c>
      <c r="O44" s="33" t="n"/>
      <c r="P44" s="33" t="n"/>
      <c r="Q44" s="38">
        <f>IF($A44="","",MAX(0,$N44+$O44-$P44))</f>
        <v/>
      </c>
      <c r="R44" s="33" t="n"/>
      <c r="S44" s="38">
        <f>IF($A44="","",$Q44-$R44)</f>
        <v/>
      </c>
      <c r="T44" s="14">
        <f>IF($A44="","",IF($S44&lt;=0,"Paid",IF($V44="","Outstanding",IF(TODAY()&gt;$V44,"Overdue","Outstanding"))))</f>
        <v/>
      </c>
      <c r="U44" s="37" t="n"/>
      <c r="V44" s="37" t="n"/>
      <c r="W44" s="12" t="n"/>
    </row>
    <row r="45" ht="22" customHeight="1">
      <c r="A45" s="5" t="n"/>
      <c r="B45" s="5" t="n"/>
      <c r="C45" s="5" t="n"/>
      <c r="D45" s="5" t="n"/>
      <c r="E45" s="5" t="n"/>
      <c r="F45" s="5" t="n"/>
      <c r="G45" s="33" t="n"/>
      <c r="H45" s="34" t="n"/>
      <c r="I45" s="34" t="n"/>
      <c r="J45" s="35" t="n"/>
      <c r="K45" s="33" t="n"/>
      <c r="L45" s="38">
        <f>IF($A45="","",$H45*$I45*$K45)</f>
        <v/>
      </c>
      <c r="M45" s="38">
        <f>IF($A45="","",MIN($L45,$G45*$H45*$I45*$J45))</f>
        <v/>
      </c>
      <c r="N45" s="38">
        <f>IF($A45="","",MAX(0,$L45-$M45))</f>
        <v/>
      </c>
      <c r="O45" s="33" t="n"/>
      <c r="P45" s="33" t="n"/>
      <c r="Q45" s="38">
        <f>IF($A45="","",MAX(0,$N45+$O45-$P45))</f>
        <v/>
      </c>
      <c r="R45" s="33" t="n"/>
      <c r="S45" s="38">
        <f>IF($A45="","",$Q45-$R45)</f>
        <v/>
      </c>
      <c r="T45" s="14">
        <f>IF($A45="","",IF($S45&lt;=0,"Paid",IF($V45="","Outstanding",IF(TODAY()&gt;$V45,"Overdue","Outstanding"))))</f>
        <v/>
      </c>
      <c r="U45" s="37" t="n"/>
      <c r="V45" s="37" t="n"/>
      <c r="W45" s="12" t="n"/>
    </row>
    <row r="46" ht="22" customHeight="1">
      <c r="A46" s="5" t="n"/>
      <c r="B46" s="5" t="n"/>
      <c r="C46" s="5" t="n"/>
      <c r="D46" s="5" t="n"/>
      <c r="E46" s="5" t="n"/>
      <c r="F46" s="5" t="n"/>
      <c r="G46" s="33" t="n"/>
      <c r="H46" s="34" t="n"/>
      <c r="I46" s="34" t="n"/>
      <c r="J46" s="35" t="n"/>
      <c r="K46" s="33" t="n"/>
      <c r="L46" s="38">
        <f>IF($A46="","",$H46*$I46*$K46)</f>
        <v/>
      </c>
      <c r="M46" s="38">
        <f>IF($A46="","",MIN($L46,$G46*$H46*$I46*$J46))</f>
        <v/>
      </c>
      <c r="N46" s="38">
        <f>IF($A46="","",MAX(0,$L46-$M46))</f>
        <v/>
      </c>
      <c r="O46" s="33" t="n"/>
      <c r="P46" s="33" t="n"/>
      <c r="Q46" s="38">
        <f>IF($A46="","",MAX(0,$N46+$O46-$P46))</f>
        <v/>
      </c>
      <c r="R46" s="33" t="n"/>
      <c r="S46" s="38">
        <f>IF($A46="","",$Q46-$R46)</f>
        <v/>
      </c>
      <c r="T46" s="14">
        <f>IF($A46="","",IF($S46&lt;=0,"Paid",IF($V46="","Outstanding",IF(TODAY()&gt;$V46,"Overdue","Outstanding"))))</f>
        <v/>
      </c>
      <c r="U46" s="37" t="n"/>
      <c r="V46" s="37" t="n"/>
      <c r="W46" s="12" t="n"/>
    </row>
    <row r="47" ht="22" customHeight="1">
      <c r="A47" s="5" t="n"/>
      <c r="B47" s="5" t="n"/>
      <c r="C47" s="5" t="n"/>
      <c r="D47" s="5" t="n"/>
      <c r="E47" s="5" t="n"/>
      <c r="F47" s="5" t="n"/>
      <c r="G47" s="33" t="n"/>
      <c r="H47" s="34" t="n"/>
      <c r="I47" s="34" t="n"/>
      <c r="J47" s="35" t="n"/>
      <c r="K47" s="33" t="n"/>
      <c r="L47" s="38">
        <f>IF($A47="","",$H47*$I47*$K47)</f>
        <v/>
      </c>
      <c r="M47" s="38">
        <f>IF($A47="","",MIN($L47,$G47*$H47*$I47*$J47))</f>
        <v/>
      </c>
      <c r="N47" s="38">
        <f>IF($A47="","",MAX(0,$L47-$M47))</f>
        <v/>
      </c>
      <c r="O47" s="33" t="n"/>
      <c r="P47" s="33" t="n"/>
      <c r="Q47" s="38">
        <f>IF($A47="","",MAX(0,$N47+$O47-$P47))</f>
        <v/>
      </c>
      <c r="R47" s="33" t="n"/>
      <c r="S47" s="38">
        <f>IF($A47="","",$Q47-$R47)</f>
        <v/>
      </c>
      <c r="T47" s="14">
        <f>IF($A47="","",IF($S47&lt;=0,"Paid",IF($V47="","Outstanding",IF(TODAY()&gt;$V47,"Overdue","Outstanding"))))</f>
        <v/>
      </c>
      <c r="U47" s="37" t="n"/>
      <c r="V47" s="37" t="n"/>
      <c r="W47" s="12" t="n"/>
    </row>
    <row r="48" ht="22" customHeight="1">
      <c r="A48" s="5" t="n"/>
      <c r="B48" s="5" t="n"/>
      <c r="C48" s="5" t="n"/>
      <c r="D48" s="5" t="n"/>
      <c r="E48" s="5" t="n"/>
      <c r="F48" s="5" t="n"/>
      <c r="G48" s="33" t="n"/>
      <c r="H48" s="34" t="n"/>
      <c r="I48" s="34" t="n"/>
      <c r="J48" s="35" t="n"/>
      <c r="K48" s="33" t="n"/>
      <c r="L48" s="38">
        <f>IF($A48="","",$H48*$I48*$K48)</f>
        <v/>
      </c>
      <c r="M48" s="38">
        <f>IF($A48="","",MIN($L48,$G48*$H48*$I48*$J48))</f>
        <v/>
      </c>
      <c r="N48" s="38">
        <f>IF($A48="","",MAX(0,$L48-$M48))</f>
        <v/>
      </c>
      <c r="O48" s="33" t="n"/>
      <c r="P48" s="33" t="n"/>
      <c r="Q48" s="38">
        <f>IF($A48="","",MAX(0,$N48+$O48-$P48))</f>
        <v/>
      </c>
      <c r="R48" s="33" t="n"/>
      <c r="S48" s="38">
        <f>IF($A48="","",$Q48-$R48)</f>
        <v/>
      </c>
      <c r="T48" s="14">
        <f>IF($A48="","",IF($S48&lt;=0,"Paid",IF($V48="","Outstanding",IF(TODAY()&gt;$V48,"Overdue","Outstanding"))))</f>
        <v/>
      </c>
      <c r="U48" s="37" t="n"/>
      <c r="V48" s="37" t="n"/>
      <c r="W48" s="12" t="n"/>
    </row>
    <row r="49" ht="22" customHeight="1">
      <c r="A49" s="5" t="n"/>
      <c r="B49" s="5" t="n"/>
      <c r="C49" s="5" t="n"/>
      <c r="D49" s="5" t="n"/>
      <c r="E49" s="5" t="n"/>
      <c r="F49" s="5" t="n"/>
      <c r="G49" s="33" t="n"/>
      <c r="H49" s="34" t="n"/>
      <c r="I49" s="34" t="n"/>
      <c r="J49" s="35" t="n"/>
      <c r="K49" s="33" t="n"/>
      <c r="L49" s="38">
        <f>IF($A49="","",$H49*$I49*$K49)</f>
        <v/>
      </c>
      <c r="M49" s="38">
        <f>IF($A49="","",MIN($L49,$G49*$H49*$I49*$J49))</f>
        <v/>
      </c>
      <c r="N49" s="38">
        <f>IF($A49="","",MAX(0,$L49-$M49))</f>
        <v/>
      </c>
      <c r="O49" s="33" t="n"/>
      <c r="P49" s="33" t="n"/>
      <c r="Q49" s="38">
        <f>IF($A49="","",MAX(0,$N49+$O49-$P49))</f>
        <v/>
      </c>
      <c r="R49" s="33" t="n"/>
      <c r="S49" s="38">
        <f>IF($A49="","",$Q49-$R49)</f>
        <v/>
      </c>
      <c r="T49" s="14">
        <f>IF($A49="","",IF($S49&lt;=0,"Paid",IF($V49="","Outstanding",IF(TODAY()&gt;$V49,"Overdue","Outstanding"))))</f>
        <v/>
      </c>
      <c r="U49" s="37" t="n"/>
      <c r="V49" s="37" t="n"/>
      <c r="W49" s="12" t="n"/>
    </row>
    <row r="50" ht="22" customHeight="1">
      <c r="A50" s="5" t="n"/>
      <c r="B50" s="5" t="n"/>
      <c r="C50" s="5" t="n"/>
      <c r="D50" s="5" t="n"/>
      <c r="E50" s="5" t="n"/>
      <c r="F50" s="5" t="n"/>
      <c r="G50" s="33" t="n"/>
      <c r="H50" s="34" t="n"/>
      <c r="I50" s="34" t="n"/>
      <c r="J50" s="35" t="n"/>
      <c r="K50" s="33" t="n"/>
      <c r="L50" s="38">
        <f>IF($A50="","",$H50*$I50*$K50)</f>
        <v/>
      </c>
      <c r="M50" s="38">
        <f>IF($A50="","",MIN($L50,$G50*$H50*$I50*$J50))</f>
        <v/>
      </c>
      <c r="N50" s="38">
        <f>IF($A50="","",MAX(0,$L50-$M50))</f>
        <v/>
      </c>
      <c r="O50" s="33" t="n"/>
      <c r="P50" s="33" t="n"/>
      <c r="Q50" s="38">
        <f>IF($A50="","",MAX(0,$N50+$O50-$P50))</f>
        <v/>
      </c>
      <c r="R50" s="33" t="n"/>
      <c r="S50" s="38">
        <f>IF($A50="","",$Q50-$R50)</f>
        <v/>
      </c>
      <c r="T50" s="14">
        <f>IF($A50="","",IF($S50&lt;=0,"Paid",IF($V50="","Outstanding",IF(TODAY()&gt;$V50,"Overdue","Outstanding"))))</f>
        <v/>
      </c>
      <c r="U50" s="37" t="n"/>
      <c r="V50" s="37" t="n"/>
      <c r="W50" s="12" t="n"/>
    </row>
    <row r="51" ht="22" customHeight="1">
      <c r="A51" s="5" t="n"/>
      <c r="B51" s="5" t="n"/>
      <c r="C51" s="5" t="n"/>
      <c r="D51" s="5" t="n"/>
      <c r="E51" s="5" t="n"/>
      <c r="F51" s="5" t="n"/>
      <c r="G51" s="33" t="n"/>
      <c r="H51" s="34" t="n"/>
      <c r="I51" s="34" t="n"/>
      <c r="J51" s="35" t="n"/>
      <c r="K51" s="33" t="n"/>
      <c r="L51" s="38">
        <f>IF($A51="","",$H51*$I51*$K51)</f>
        <v/>
      </c>
      <c r="M51" s="38">
        <f>IF($A51="","",MIN($L51,$G51*$H51*$I51*$J51))</f>
        <v/>
      </c>
      <c r="N51" s="38">
        <f>IF($A51="","",MAX(0,$L51-$M51))</f>
        <v/>
      </c>
      <c r="O51" s="33" t="n"/>
      <c r="P51" s="33" t="n"/>
      <c r="Q51" s="38">
        <f>IF($A51="","",MAX(0,$N51+$O51-$P51))</f>
        <v/>
      </c>
      <c r="R51" s="33" t="n"/>
      <c r="S51" s="38">
        <f>IF($A51="","",$Q51-$R51)</f>
        <v/>
      </c>
      <c r="T51" s="14">
        <f>IF($A51="","",IF($S51&lt;=0,"Paid",IF($V51="","Outstanding",IF(TODAY()&gt;$V51,"Overdue","Outstanding"))))</f>
        <v/>
      </c>
      <c r="U51" s="37" t="n"/>
      <c r="V51" s="37" t="n"/>
      <c r="W51" s="12" t="n"/>
    </row>
    <row r="52" ht="22" customHeight="1">
      <c r="A52" s="5" t="n"/>
      <c r="B52" s="5" t="n"/>
      <c r="C52" s="5" t="n"/>
      <c r="D52" s="5" t="n"/>
      <c r="E52" s="5" t="n"/>
      <c r="F52" s="5" t="n"/>
      <c r="G52" s="33" t="n"/>
      <c r="H52" s="34" t="n"/>
      <c r="I52" s="34" t="n"/>
      <c r="J52" s="35" t="n"/>
      <c r="K52" s="33" t="n"/>
      <c r="L52" s="38">
        <f>IF($A52="","",$H52*$I52*$K52)</f>
        <v/>
      </c>
      <c r="M52" s="38">
        <f>IF($A52="","",MIN($L52,$G52*$H52*$I52*$J52))</f>
        <v/>
      </c>
      <c r="N52" s="38">
        <f>IF($A52="","",MAX(0,$L52-$M52))</f>
        <v/>
      </c>
      <c r="O52" s="33" t="n"/>
      <c r="P52" s="33" t="n"/>
      <c r="Q52" s="38">
        <f>IF($A52="","",MAX(0,$N52+$O52-$P52))</f>
        <v/>
      </c>
      <c r="R52" s="33" t="n"/>
      <c r="S52" s="38">
        <f>IF($A52="","",$Q52-$R52)</f>
        <v/>
      </c>
      <c r="T52" s="14">
        <f>IF($A52="","",IF($S52&lt;=0,"Paid",IF($V52="","Outstanding",IF(TODAY()&gt;$V52,"Overdue","Outstanding"))))</f>
        <v/>
      </c>
      <c r="U52" s="37" t="n"/>
      <c r="V52" s="37" t="n"/>
      <c r="W52" s="12" t="n"/>
    </row>
    <row r="53" ht="22" customHeight="1">
      <c r="A53" s="5" t="n"/>
      <c r="B53" s="5" t="n"/>
      <c r="C53" s="5" t="n"/>
      <c r="D53" s="5" t="n"/>
      <c r="E53" s="5" t="n"/>
      <c r="F53" s="5" t="n"/>
      <c r="G53" s="33" t="n"/>
      <c r="H53" s="34" t="n"/>
      <c r="I53" s="34" t="n"/>
      <c r="J53" s="35" t="n"/>
      <c r="K53" s="33" t="n"/>
      <c r="L53" s="38">
        <f>IF($A53="","",$H53*$I53*$K53)</f>
        <v/>
      </c>
      <c r="M53" s="38">
        <f>IF($A53="","",MIN($L53,$G53*$H53*$I53*$J53))</f>
        <v/>
      </c>
      <c r="N53" s="38">
        <f>IF($A53="","",MAX(0,$L53-$M53))</f>
        <v/>
      </c>
      <c r="O53" s="33" t="n"/>
      <c r="P53" s="33" t="n"/>
      <c r="Q53" s="38">
        <f>IF($A53="","",MAX(0,$N53+$O53-$P53))</f>
        <v/>
      </c>
      <c r="R53" s="33" t="n"/>
      <c r="S53" s="38">
        <f>IF($A53="","",$Q53-$R53)</f>
        <v/>
      </c>
      <c r="T53" s="14">
        <f>IF($A53="","",IF($S53&lt;=0,"Paid",IF($V53="","Outstanding",IF(TODAY()&gt;$V53,"Overdue","Outstanding"))))</f>
        <v/>
      </c>
      <c r="U53" s="37" t="n"/>
      <c r="V53" s="37" t="n"/>
      <c r="W53" s="12" t="n"/>
    </row>
    <row r="54" ht="22" customHeight="1">
      <c r="A54" s="5" t="n"/>
      <c r="B54" s="5" t="n"/>
      <c r="C54" s="5" t="n"/>
      <c r="D54" s="5" t="n"/>
      <c r="E54" s="5" t="n"/>
      <c r="F54" s="5" t="n"/>
      <c r="G54" s="33" t="n"/>
      <c r="H54" s="34" t="n"/>
      <c r="I54" s="34" t="n"/>
      <c r="J54" s="35" t="n"/>
      <c r="K54" s="33" t="n"/>
      <c r="L54" s="38">
        <f>IF($A54="","",$H54*$I54*$K54)</f>
        <v/>
      </c>
      <c r="M54" s="38">
        <f>IF($A54="","",MIN($L54,$G54*$H54*$I54*$J54))</f>
        <v/>
      </c>
      <c r="N54" s="38">
        <f>IF($A54="","",MAX(0,$L54-$M54))</f>
        <v/>
      </c>
      <c r="O54" s="33" t="n"/>
      <c r="P54" s="33" t="n"/>
      <c r="Q54" s="38">
        <f>IF($A54="","",MAX(0,$N54+$O54-$P54))</f>
        <v/>
      </c>
      <c r="R54" s="33" t="n"/>
      <c r="S54" s="38">
        <f>IF($A54="","",$Q54-$R54)</f>
        <v/>
      </c>
      <c r="T54" s="14">
        <f>IF($A54="","",IF($S54&lt;=0,"Paid",IF($V54="","Outstanding",IF(TODAY()&gt;$V54,"Overdue","Outstanding"))))</f>
        <v/>
      </c>
      <c r="U54" s="37" t="n"/>
      <c r="V54" s="37" t="n"/>
      <c r="W54" s="12" t="n"/>
    </row>
    <row r="55" ht="22" customHeight="1">
      <c r="A55" s="5" t="n"/>
      <c r="B55" s="5" t="n"/>
      <c r="C55" s="5" t="n"/>
      <c r="D55" s="5" t="n"/>
      <c r="E55" s="5" t="n"/>
      <c r="F55" s="5" t="n"/>
      <c r="G55" s="33" t="n"/>
      <c r="H55" s="34" t="n"/>
      <c r="I55" s="34" t="n"/>
      <c r="J55" s="35" t="n"/>
      <c r="K55" s="33" t="n"/>
      <c r="L55" s="38">
        <f>IF($A55="","",$H55*$I55*$K55)</f>
        <v/>
      </c>
      <c r="M55" s="38">
        <f>IF($A55="","",MIN($L55,$G55*$H55*$I55*$J55))</f>
        <v/>
      </c>
      <c r="N55" s="38">
        <f>IF($A55="","",MAX(0,$L55-$M55))</f>
        <v/>
      </c>
      <c r="O55" s="33" t="n"/>
      <c r="P55" s="33" t="n"/>
      <c r="Q55" s="38">
        <f>IF($A55="","",MAX(0,$N55+$O55-$P55))</f>
        <v/>
      </c>
      <c r="R55" s="33" t="n"/>
      <c r="S55" s="38">
        <f>IF($A55="","",$Q55-$R55)</f>
        <v/>
      </c>
      <c r="T55" s="14">
        <f>IF($A55="","",IF($S55&lt;=0,"Paid",IF($V55="","Outstanding",IF(TODAY()&gt;$V55,"Overdue","Outstanding"))))</f>
        <v/>
      </c>
      <c r="U55" s="37" t="n"/>
      <c r="V55" s="37" t="n"/>
      <c r="W55" s="12" t="n"/>
    </row>
    <row r="56" ht="22" customHeight="1">
      <c r="A56" s="5" t="n"/>
      <c r="B56" s="5" t="n"/>
      <c r="C56" s="5" t="n"/>
      <c r="D56" s="5" t="n"/>
      <c r="E56" s="5" t="n"/>
      <c r="F56" s="5" t="n"/>
      <c r="G56" s="33" t="n"/>
      <c r="H56" s="34" t="n"/>
      <c r="I56" s="34" t="n"/>
      <c r="J56" s="35" t="n"/>
      <c r="K56" s="33" t="n"/>
      <c r="L56" s="38">
        <f>IF($A56="","",$H56*$I56*$K56)</f>
        <v/>
      </c>
      <c r="M56" s="38">
        <f>IF($A56="","",MIN($L56,$G56*$H56*$I56*$J56))</f>
        <v/>
      </c>
      <c r="N56" s="38">
        <f>IF($A56="","",MAX(0,$L56-$M56))</f>
        <v/>
      </c>
      <c r="O56" s="33" t="n"/>
      <c r="P56" s="33" t="n"/>
      <c r="Q56" s="38">
        <f>IF($A56="","",MAX(0,$N56+$O56-$P56))</f>
        <v/>
      </c>
      <c r="R56" s="33" t="n"/>
      <c r="S56" s="38">
        <f>IF($A56="","",$Q56-$R56)</f>
        <v/>
      </c>
      <c r="T56" s="14">
        <f>IF($A56="","",IF($S56&lt;=0,"Paid",IF($V56="","Outstanding",IF(TODAY()&gt;$V56,"Overdue","Outstanding"))))</f>
        <v/>
      </c>
      <c r="U56" s="37" t="n"/>
      <c r="V56" s="37" t="n"/>
      <c r="W56" s="12" t="n"/>
    </row>
    <row r="57" ht="22" customHeight="1">
      <c r="A57" s="5" t="n"/>
      <c r="B57" s="5" t="n"/>
      <c r="C57" s="5" t="n"/>
      <c r="D57" s="5" t="n"/>
      <c r="E57" s="5" t="n"/>
      <c r="F57" s="5" t="n"/>
      <c r="G57" s="33" t="n"/>
      <c r="H57" s="34" t="n"/>
      <c r="I57" s="34" t="n"/>
      <c r="J57" s="35" t="n"/>
      <c r="K57" s="33" t="n"/>
      <c r="L57" s="38">
        <f>IF($A57="","",$H57*$I57*$K57)</f>
        <v/>
      </c>
      <c r="M57" s="38">
        <f>IF($A57="","",MIN($L57,$G57*$H57*$I57*$J57))</f>
        <v/>
      </c>
      <c r="N57" s="38">
        <f>IF($A57="","",MAX(0,$L57-$M57))</f>
        <v/>
      </c>
      <c r="O57" s="33" t="n"/>
      <c r="P57" s="33" t="n"/>
      <c r="Q57" s="38">
        <f>IF($A57="","",MAX(0,$N57+$O57-$P57))</f>
        <v/>
      </c>
      <c r="R57" s="33" t="n"/>
      <c r="S57" s="38">
        <f>IF($A57="","",$Q57-$R57)</f>
        <v/>
      </c>
      <c r="T57" s="14">
        <f>IF($A57="","",IF($S57&lt;=0,"Paid",IF($V57="","Outstanding",IF(TODAY()&gt;$V57,"Overdue","Outstanding"))))</f>
        <v/>
      </c>
      <c r="U57" s="37" t="n"/>
      <c r="V57" s="37" t="n"/>
      <c r="W57" s="12" t="n"/>
    </row>
    <row r="58" ht="22" customHeight="1">
      <c r="A58" s="5" t="n"/>
      <c r="B58" s="5" t="n"/>
      <c r="C58" s="5" t="n"/>
      <c r="D58" s="5" t="n"/>
      <c r="E58" s="5" t="n"/>
      <c r="F58" s="5" t="n"/>
      <c r="G58" s="33" t="n"/>
      <c r="H58" s="34" t="n"/>
      <c r="I58" s="34" t="n"/>
      <c r="J58" s="35" t="n"/>
      <c r="K58" s="33" t="n"/>
      <c r="L58" s="38">
        <f>IF($A58="","",$H58*$I58*$K58)</f>
        <v/>
      </c>
      <c r="M58" s="38">
        <f>IF($A58="","",MIN($L58,$G58*$H58*$I58*$J58))</f>
        <v/>
      </c>
      <c r="N58" s="38">
        <f>IF($A58="","",MAX(0,$L58-$M58))</f>
        <v/>
      </c>
      <c r="O58" s="33" t="n"/>
      <c r="P58" s="33" t="n"/>
      <c r="Q58" s="38">
        <f>IF($A58="","",MAX(0,$N58+$O58-$P58))</f>
        <v/>
      </c>
      <c r="R58" s="33" t="n"/>
      <c r="S58" s="38">
        <f>IF($A58="","",$Q58-$R58)</f>
        <v/>
      </c>
      <c r="T58" s="14">
        <f>IF($A58="","",IF($S58&lt;=0,"Paid",IF($V58="","Outstanding",IF(TODAY()&gt;$V58,"Overdue","Outstanding"))))</f>
        <v/>
      </c>
      <c r="U58" s="37" t="n"/>
      <c r="V58" s="37" t="n"/>
      <c r="W58" s="12" t="n"/>
    </row>
    <row r="59" ht="22" customHeight="1">
      <c r="A59" s="5" t="n"/>
      <c r="B59" s="5" t="n"/>
      <c r="C59" s="5" t="n"/>
      <c r="D59" s="5" t="n"/>
      <c r="E59" s="5" t="n"/>
      <c r="F59" s="5" t="n"/>
      <c r="G59" s="33" t="n"/>
      <c r="H59" s="34" t="n"/>
      <c r="I59" s="34" t="n"/>
      <c r="J59" s="35" t="n"/>
      <c r="K59" s="33" t="n"/>
      <c r="L59" s="38">
        <f>IF($A59="","",$H59*$I59*$K59)</f>
        <v/>
      </c>
      <c r="M59" s="38">
        <f>IF($A59="","",MIN($L59,$G59*$H59*$I59*$J59))</f>
        <v/>
      </c>
      <c r="N59" s="38">
        <f>IF($A59="","",MAX(0,$L59-$M59))</f>
        <v/>
      </c>
      <c r="O59" s="33" t="n"/>
      <c r="P59" s="33" t="n"/>
      <c r="Q59" s="38">
        <f>IF($A59="","",MAX(0,$N59+$O59-$P59))</f>
        <v/>
      </c>
      <c r="R59" s="33" t="n"/>
      <c r="S59" s="38">
        <f>IF($A59="","",$Q59-$R59)</f>
        <v/>
      </c>
      <c r="T59" s="14">
        <f>IF($A59="","",IF($S59&lt;=0,"Paid",IF($V59="","Outstanding",IF(TODAY()&gt;$V59,"Overdue","Outstanding"))))</f>
        <v/>
      </c>
      <c r="U59" s="37" t="n"/>
      <c r="V59" s="37" t="n"/>
      <c r="W59" s="12" t="n"/>
    </row>
    <row r="60" ht="22" customHeight="1">
      <c r="A60" s="5" t="n"/>
      <c r="B60" s="5" t="n"/>
      <c r="C60" s="5" t="n"/>
      <c r="D60" s="5" t="n"/>
      <c r="E60" s="5" t="n"/>
      <c r="F60" s="5" t="n"/>
      <c r="G60" s="33" t="n"/>
      <c r="H60" s="34" t="n"/>
      <c r="I60" s="34" t="n"/>
      <c r="J60" s="35" t="n"/>
      <c r="K60" s="33" t="n"/>
      <c r="L60" s="38">
        <f>IF($A60="","",$H60*$I60*$K60)</f>
        <v/>
      </c>
      <c r="M60" s="38">
        <f>IF($A60="","",MIN($L60,$G60*$H60*$I60*$J60))</f>
        <v/>
      </c>
      <c r="N60" s="38">
        <f>IF($A60="","",MAX(0,$L60-$M60))</f>
        <v/>
      </c>
      <c r="O60" s="33" t="n"/>
      <c r="P60" s="33" t="n"/>
      <c r="Q60" s="38">
        <f>IF($A60="","",MAX(0,$N60+$O60-$P60))</f>
        <v/>
      </c>
      <c r="R60" s="33" t="n"/>
      <c r="S60" s="38">
        <f>IF($A60="","",$Q60-$R60)</f>
        <v/>
      </c>
      <c r="T60" s="14">
        <f>IF($A60="","",IF($S60&lt;=0,"Paid",IF($V60="","Outstanding",IF(TODAY()&gt;$V60,"Overdue","Outstanding"))))</f>
        <v/>
      </c>
      <c r="U60" s="37" t="n"/>
      <c r="V60" s="37" t="n"/>
      <c r="W60" s="12" t="n"/>
    </row>
    <row r="61" ht="22" customHeight="1">
      <c r="A61" s="5" t="n"/>
      <c r="B61" s="5" t="n"/>
      <c r="C61" s="5" t="n"/>
      <c r="D61" s="5" t="n"/>
      <c r="E61" s="5" t="n"/>
      <c r="F61" s="5" t="n"/>
      <c r="G61" s="33" t="n"/>
      <c r="H61" s="34" t="n"/>
      <c r="I61" s="34" t="n"/>
      <c r="J61" s="35" t="n"/>
      <c r="K61" s="33" t="n"/>
      <c r="L61" s="38">
        <f>IF($A61="","",$H61*$I61*$K61)</f>
        <v/>
      </c>
      <c r="M61" s="38">
        <f>IF($A61="","",MIN($L61,$G61*$H61*$I61*$J61))</f>
        <v/>
      </c>
      <c r="N61" s="38">
        <f>IF($A61="","",MAX(0,$L61-$M61))</f>
        <v/>
      </c>
      <c r="O61" s="33" t="n"/>
      <c r="P61" s="33" t="n"/>
      <c r="Q61" s="38">
        <f>IF($A61="","",MAX(0,$N61+$O61-$P61))</f>
        <v/>
      </c>
      <c r="R61" s="33" t="n"/>
      <c r="S61" s="38">
        <f>IF($A61="","",$Q61-$R61)</f>
        <v/>
      </c>
      <c r="T61" s="14">
        <f>IF($A61="","",IF($S61&lt;=0,"Paid",IF($V61="","Outstanding",IF(TODAY()&gt;$V61,"Overdue","Outstanding"))))</f>
        <v/>
      </c>
      <c r="U61" s="37" t="n"/>
      <c r="V61" s="37" t="n"/>
      <c r="W61" s="12" t="n"/>
    </row>
    <row r="62" ht="22" customHeight="1">
      <c r="A62" s="5" t="n"/>
      <c r="B62" s="5" t="n"/>
      <c r="C62" s="5" t="n"/>
      <c r="D62" s="5" t="n"/>
      <c r="E62" s="5" t="n"/>
      <c r="F62" s="5" t="n"/>
      <c r="G62" s="33" t="n"/>
      <c r="H62" s="34" t="n"/>
      <c r="I62" s="34" t="n"/>
      <c r="J62" s="35" t="n"/>
      <c r="K62" s="33" t="n"/>
      <c r="L62" s="38">
        <f>IF($A62="","",$H62*$I62*$K62)</f>
        <v/>
      </c>
      <c r="M62" s="38">
        <f>IF($A62="","",MIN($L62,$G62*$H62*$I62*$J62))</f>
        <v/>
      </c>
      <c r="N62" s="38">
        <f>IF($A62="","",MAX(0,$L62-$M62))</f>
        <v/>
      </c>
      <c r="O62" s="33" t="n"/>
      <c r="P62" s="33" t="n"/>
      <c r="Q62" s="38">
        <f>IF($A62="","",MAX(0,$N62+$O62-$P62))</f>
        <v/>
      </c>
      <c r="R62" s="33" t="n"/>
      <c r="S62" s="38">
        <f>IF($A62="","",$Q62-$R62)</f>
        <v/>
      </c>
      <c r="T62" s="14">
        <f>IF($A62="","",IF($S62&lt;=0,"Paid",IF($V62="","Outstanding",IF(TODAY()&gt;$V62,"Overdue","Outstanding"))))</f>
        <v/>
      </c>
      <c r="U62" s="37" t="n"/>
      <c r="V62" s="37" t="n"/>
      <c r="W62" s="12" t="n"/>
    </row>
    <row r="63" ht="22" customHeight="1">
      <c r="A63" s="5" t="n"/>
      <c r="B63" s="5" t="n"/>
      <c r="C63" s="5" t="n"/>
      <c r="D63" s="5" t="n"/>
      <c r="E63" s="5" t="n"/>
      <c r="F63" s="5" t="n"/>
      <c r="G63" s="33" t="n"/>
      <c r="H63" s="34" t="n"/>
      <c r="I63" s="34" t="n"/>
      <c r="J63" s="35" t="n"/>
      <c r="K63" s="33" t="n"/>
      <c r="L63" s="38">
        <f>IF($A63="","",$H63*$I63*$K63)</f>
        <v/>
      </c>
      <c r="M63" s="38">
        <f>IF($A63="","",MIN($L63,$G63*$H63*$I63*$J63))</f>
        <v/>
      </c>
      <c r="N63" s="38">
        <f>IF($A63="","",MAX(0,$L63-$M63))</f>
        <v/>
      </c>
      <c r="O63" s="33" t="n"/>
      <c r="P63" s="33" t="n"/>
      <c r="Q63" s="38">
        <f>IF($A63="","",MAX(0,$N63+$O63-$P63))</f>
        <v/>
      </c>
      <c r="R63" s="33" t="n"/>
      <c r="S63" s="38">
        <f>IF($A63="","",$Q63-$R63)</f>
        <v/>
      </c>
      <c r="T63" s="14">
        <f>IF($A63="","",IF($S63&lt;=0,"Paid",IF($V63="","Outstanding",IF(TODAY()&gt;$V63,"Overdue","Outstanding"))))</f>
        <v/>
      </c>
      <c r="U63" s="37" t="n"/>
      <c r="V63" s="37" t="n"/>
      <c r="W63" s="12" t="n"/>
    </row>
    <row r="64" ht="22" customHeight="1">
      <c r="A64" s="5" t="n"/>
      <c r="B64" s="5" t="n"/>
      <c r="C64" s="5" t="n"/>
      <c r="D64" s="5" t="n"/>
      <c r="E64" s="5" t="n"/>
      <c r="F64" s="5" t="n"/>
      <c r="G64" s="33" t="n"/>
      <c r="H64" s="34" t="n"/>
      <c r="I64" s="34" t="n"/>
      <c r="J64" s="35" t="n"/>
      <c r="K64" s="33" t="n"/>
      <c r="L64" s="38">
        <f>IF($A64="","",$H64*$I64*$K64)</f>
        <v/>
      </c>
      <c r="M64" s="38">
        <f>IF($A64="","",MIN($L64,$G64*$H64*$I64*$J64))</f>
        <v/>
      </c>
      <c r="N64" s="38">
        <f>IF($A64="","",MAX(0,$L64-$M64))</f>
        <v/>
      </c>
      <c r="O64" s="33" t="n"/>
      <c r="P64" s="33" t="n"/>
      <c r="Q64" s="38">
        <f>IF($A64="","",MAX(0,$N64+$O64-$P64))</f>
        <v/>
      </c>
      <c r="R64" s="33" t="n"/>
      <c r="S64" s="38">
        <f>IF($A64="","",$Q64-$R64)</f>
        <v/>
      </c>
      <c r="T64" s="14">
        <f>IF($A64="","",IF($S64&lt;=0,"Paid",IF($V64="","Outstanding",IF(TODAY()&gt;$V64,"Overdue","Outstanding"))))</f>
        <v/>
      </c>
      <c r="U64" s="37" t="n"/>
      <c r="V64" s="37" t="n"/>
      <c r="W64" s="12" t="n"/>
    </row>
    <row r="65" ht="22" customHeight="1">
      <c r="A65" s="5" t="n"/>
      <c r="B65" s="5" t="n"/>
      <c r="C65" s="5" t="n"/>
      <c r="D65" s="5" t="n"/>
      <c r="E65" s="5" t="n"/>
      <c r="F65" s="5" t="n"/>
      <c r="G65" s="33" t="n"/>
      <c r="H65" s="34" t="n"/>
      <c r="I65" s="34" t="n"/>
      <c r="J65" s="35" t="n"/>
      <c r="K65" s="33" t="n"/>
      <c r="L65" s="38">
        <f>IF($A65="","",$H65*$I65*$K65)</f>
        <v/>
      </c>
      <c r="M65" s="38">
        <f>IF($A65="","",MIN($L65,$G65*$H65*$I65*$J65))</f>
        <v/>
      </c>
      <c r="N65" s="38">
        <f>IF($A65="","",MAX(0,$L65-$M65))</f>
        <v/>
      </c>
      <c r="O65" s="33" t="n"/>
      <c r="P65" s="33" t="n"/>
      <c r="Q65" s="38">
        <f>IF($A65="","",MAX(0,$N65+$O65-$P65))</f>
        <v/>
      </c>
      <c r="R65" s="33" t="n"/>
      <c r="S65" s="38">
        <f>IF($A65="","",$Q65-$R65)</f>
        <v/>
      </c>
      <c r="T65" s="14">
        <f>IF($A65="","",IF($S65&lt;=0,"Paid",IF($V65="","Outstanding",IF(TODAY()&gt;$V65,"Overdue","Outstanding"))))</f>
        <v/>
      </c>
      <c r="U65" s="37" t="n"/>
      <c r="V65" s="37" t="n"/>
      <c r="W65" s="12" t="n"/>
    </row>
    <row r="66" ht="22" customHeight="1">
      <c r="A66" s="5" t="n"/>
      <c r="B66" s="5" t="n"/>
      <c r="C66" s="5" t="n"/>
      <c r="D66" s="5" t="n"/>
      <c r="E66" s="5" t="n"/>
      <c r="F66" s="5" t="n"/>
      <c r="G66" s="33" t="n"/>
      <c r="H66" s="34" t="n"/>
      <c r="I66" s="34" t="n"/>
      <c r="J66" s="35" t="n"/>
      <c r="K66" s="33" t="n"/>
      <c r="L66" s="38">
        <f>IF($A66="","",$H66*$I66*$K66)</f>
        <v/>
      </c>
      <c r="M66" s="38">
        <f>IF($A66="","",MIN($L66,$G66*$H66*$I66*$J66))</f>
        <v/>
      </c>
      <c r="N66" s="38">
        <f>IF($A66="","",MAX(0,$L66-$M66))</f>
        <v/>
      </c>
      <c r="O66" s="33" t="n"/>
      <c r="P66" s="33" t="n"/>
      <c r="Q66" s="38">
        <f>IF($A66="","",MAX(0,$N66+$O66-$P66))</f>
        <v/>
      </c>
      <c r="R66" s="33" t="n"/>
      <c r="S66" s="38">
        <f>IF($A66="","",$Q66-$R66)</f>
        <v/>
      </c>
      <c r="T66" s="14">
        <f>IF($A66="","",IF($S66&lt;=0,"Paid",IF($V66="","Outstanding",IF(TODAY()&gt;$V66,"Overdue","Outstanding"))))</f>
        <v/>
      </c>
      <c r="U66" s="37" t="n"/>
      <c r="V66" s="37" t="n"/>
      <c r="W66" s="12" t="n"/>
    </row>
    <row r="67" ht="22" customHeight="1">
      <c r="A67" s="5" t="n"/>
      <c r="B67" s="5" t="n"/>
      <c r="C67" s="5" t="n"/>
      <c r="D67" s="5" t="n"/>
      <c r="E67" s="5" t="n"/>
      <c r="F67" s="5" t="n"/>
      <c r="G67" s="33" t="n"/>
      <c r="H67" s="34" t="n"/>
      <c r="I67" s="34" t="n"/>
      <c r="J67" s="35" t="n"/>
      <c r="K67" s="33" t="n"/>
      <c r="L67" s="38">
        <f>IF($A67="","",$H67*$I67*$K67)</f>
        <v/>
      </c>
      <c r="M67" s="38">
        <f>IF($A67="","",MIN($L67,$G67*$H67*$I67*$J67))</f>
        <v/>
      </c>
      <c r="N67" s="38">
        <f>IF($A67="","",MAX(0,$L67-$M67))</f>
        <v/>
      </c>
      <c r="O67" s="33" t="n"/>
      <c r="P67" s="33" t="n"/>
      <c r="Q67" s="38">
        <f>IF($A67="","",MAX(0,$N67+$O67-$P67))</f>
        <v/>
      </c>
      <c r="R67" s="33" t="n"/>
      <c r="S67" s="38">
        <f>IF($A67="","",$Q67-$R67)</f>
        <v/>
      </c>
      <c r="T67" s="14">
        <f>IF($A67="","",IF($S67&lt;=0,"Paid",IF($V67="","Outstanding",IF(TODAY()&gt;$V67,"Overdue","Outstanding"))))</f>
        <v/>
      </c>
      <c r="U67" s="37" t="n"/>
      <c r="V67" s="37" t="n"/>
      <c r="W67" s="12" t="n"/>
    </row>
    <row r="68" ht="22" customHeight="1">
      <c r="A68" s="5" t="n"/>
      <c r="B68" s="5" t="n"/>
      <c r="C68" s="5" t="n"/>
      <c r="D68" s="5" t="n"/>
      <c r="E68" s="5" t="n"/>
      <c r="F68" s="5" t="n"/>
      <c r="G68" s="33" t="n"/>
      <c r="H68" s="34" t="n"/>
      <c r="I68" s="34" t="n"/>
      <c r="J68" s="35" t="n"/>
      <c r="K68" s="33" t="n"/>
      <c r="L68" s="38">
        <f>IF($A68="","",$H68*$I68*$K68)</f>
        <v/>
      </c>
      <c r="M68" s="38">
        <f>IF($A68="","",MIN($L68,$G68*$H68*$I68*$J68))</f>
        <v/>
      </c>
      <c r="N68" s="38">
        <f>IF($A68="","",MAX(0,$L68-$M68))</f>
        <v/>
      </c>
      <c r="O68" s="33" t="n"/>
      <c r="P68" s="33" t="n"/>
      <c r="Q68" s="38">
        <f>IF($A68="","",MAX(0,$N68+$O68-$P68))</f>
        <v/>
      </c>
      <c r="R68" s="33" t="n"/>
      <c r="S68" s="38">
        <f>IF($A68="","",$Q68-$R68)</f>
        <v/>
      </c>
      <c r="T68" s="14">
        <f>IF($A68="","",IF($S68&lt;=0,"Paid",IF($V68="","Outstanding",IF(TODAY()&gt;$V68,"Overdue","Outstanding"))))</f>
        <v/>
      </c>
      <c r="U68" s="37" t="n"/>
      <c r="V68" s="37" t="n"/>
      <c r="W68" s="12" t="n"/>
    </row>
    <row r="69" ht="22" customHeight="1">
      <c r="A69" s="5" t="n"/>
      <c r="B69" s="5" t="n"/>
      <c r="C69" s="5" t="n"/>
      <c r="D69" s="5" t="n"/>
      <c r="E69" s="5" t="n"/>
      <c r="F69" s="5" t="n"/>
      <c r="G69" s="33" t="n"/>
      <c r="H69" s="34" t="n"/>
      <c r="I69" s="34" t="n"/>
      <c r="J69" s="35" t="n"/>
      <c r="K69" s="33" t="n"/>
      <c r="L69" s="38">
        <f>IF($A69="","",$H69*$I69*$K69)</f>
        <v/>
      </c>
      <c r="M69" s="38">
        <f>IF($A69="","",MIN($L69,$G69*$H69*$I69*$J69))</f>
        <v/>
      </c>
      <c r="N69" s="38">
        <f>IF($A69="","",MAX(0,$L69-$M69))</f>
        <v/>
      </c>
      <c r="O69" s="33" t="n"/>
      <c r="P69" s="33" t="n"/>
      <c r="Q69" s="38">
        <f>IF($A69="","",MAX(0,$N69+$O69-$P69))</f>
        <v/>
      </c>
      <c r="R69" s="33" t="n"/>
      <c r="S69" s="38">
        <f>IF($A69="","",$Q69-$R69)</f>
        <v/>
      </c>
      <c r="T69" s="14">
        <f>IF($A69="","",IF($S69&lt;=0,"Paid",IF($V69="","Outstanding",IF(TODAY()&gt;$V69,"Overdue","Outstanding"))))</f>
        <v/>
      </c>
      <c r="U69" s="37" t="n"/>
      <c r="V69" s="37" t="n"/>
      <c r="W69" s="12" t="n"/>
    </row>
    <row r="70" ht="22" customHeight="1">
      <c r="A70" s="5" t="n"/>
      <c r="B70" s="5" t="n"/>
      <c r="C70" s="5" t="n"/>
      <c r="D70" s="5" t="n"/>
      <c r="E70" s="5" t="n"/>
      <c r="F70" s="5" t="n"/>
      <c r="G70" s="33" t="n"/>
      <c r="H70" s="34" t="n"/>
      <c r="I70" s="34" t="n"/>
      <c r="J70" s="35" t="n"/>
      <c r="K70" s="33" t="n"/>
      <c r="L70" s="38">
        <f>IF($A70="","",$H70*$I70*$K70)</f>
        <v/>
      </c>
      <c r="M70" s="38">
        <f>IF($A70="","",MIN($L70,$G70*$H70*$I70*$J70))</f>
        <v/>
      </c>
      <c r="N70" s="38">
        <f>IF($A70="","",MAX(0,$L70-$M70))</f>
        <v/>
      </c>
      <c r="O70" s="33" t="n"/>
      <c r="P70" s="33" t="n"/>
      <c r="Q70" s="38">
        <f>IF($A70="","",MAX(0,$N70+$O70-$P70))</f>
        <v/>
      </c>
      <c r="R70" s="33" t="n"/>
      <c r="S70" s="38">
        <f>IF($A70="","",$Q70-$R70)</f>
        <v/>
      </c>
      <c r="T70" s="14">
        <f>IF($A70="","",IF($S70&lt;=0,"Paid",IF($V70="","Outstanding",IF(TODAY()&gt;$V70,"Overdue","Outstanding"))))</f>
        <v/>
      </c>
      <c r="U70" s="37" t="n"/>
      <c r="V70" s="37" t="n"/>
      <c r="W70" s="12" t="n"/>
    </row>
    <row r="71" ht="22" customHeight="1">
      <c r="A71" s="5" t="n"/>
      <c r="B71" s="5" t="n"/>
      <c r="C71" s="5" t="n"/>
      <c r="D71" s="5" t="n"/>
      <c r="E71" s="5" t="n"/>
      <c r="F71" s="5" t="n"/>
      <c r="G71" s="33" t="n"/>
      <c r="H71" s="34" t="n"/>
      <c r="I71" s="34" t="n"/>
      <c r="J71" s="35" t="n"/>
      <c r="K71" s="33" t="n"/>
      <c r="L71" s="38">
        <f>IF($A71="","",$H71*$I71*$K71)</f>
        <v/>
      </c>
      <c r="M71" s="38">
        <f>IF($A71="","",MIN($L71,$G71*$H71*$I71*$J71))</f>
        <v/>
      </c>
      <c r="N71" s="38">
        <f>IF($A71="","",MAX(0,$L71-$M71))</f>
        <v/>
      </c>
      <c r="O71" s="33" t="n"/>
      <c r="P71" s="33" t="n"/>
      <c r="Q71" s="38">
        <f>IF($A71="","",MAX(0,$N71+$O71-$P71))</f>
        <v/>
      </c>
      <c r="R71" s="33" t="n"/>
      <c r="S71" s="38">
        <f>IF($A71="","",$Q71-$R71)</f>
        <v/>
      </c>
      <c r="T71" s="14">
        <f>IF($A71="","",IF($S71&lt;=0,"Paid",IF($V71="","Outstanding",IF(TODAY()&gt;$V71,"Overdue","Outstanding"))))</f>
        <v/>
      </c>
      <c r="U71" s="37" t="n"/>
      <c r="V71" s="37" t="n"/>
      <c r="W71" s="12" t="n"/>
    </row>
    <row r="72" ht="22" customHeight="1">
      <c r="A72" s="5" t="n"/>
      <c r="B72" s="5" t="n"/>
      <c r="C72" s="5" t="n"/>
      <c r="D72" s="5" t="n"/>
      <c r="E72" s="5" t="n"/>
      <c r="F72" s="5" t="n"/>
      <c r="G72" s="33" t="n"/>
      <c r="H72" s="34" t="n"/>
      <c r="I72" s="34" t="n"/>
      <c r="J72" s="35" t="n"/>
      <c r="K72" s="33" t="n"/>
      <c r="L72" s="38">
        <f>IF($A72="","",$H72*$I72*$K72)</f>
        <v/>
      </c>
      <c r="M72" s="38">
        <f>IF($A72="","",MIN($L72,$G72*$H72*$I72*$J72))</f>
        <v/>
      </c>
      <c r="N72" s="38">
        <f>IF($A72="","",MAX(0,$L72-$M72))</f>
        <v/>
      </c>
      <c r="O72" s="33" t="n"/>
      <c r="P72" s="33" t="n"/>
      <c r="Q72" s="38">
        <f>IF($A72="","",MAX(0,$N72+$O72-$P72))</f>
        <v/>
      </c>
      <c r="R72" s="33" t="n"/>
      <c r="S72" s="38">
        <f>IF($A72="","",$Q72-$R72)</f>
        <v/>
      </c>
      <c r="T72" s="14">
        <f>IF($A72="","",IF($S72&lt;=0,"Paid",IF($V72="","Outstanding",IF(TODAY()&gt;$V72,"Overdue","Outstanding"))))</f>
        <v/>
      </c>
      <c r="U72" s="37" t="n"/>
      <c r="V72" s="37" t="n"/>
      <c r="W72" s="12" t="n"/>
    </row>
    <row r="73" ht="22" customHeight="1">
      <c r="A73" s="5" t="n"/>
      <c r="B73" s="5" t="n"/>
      <c r="C73" s="5" t="n"/>
      <c r="D73" s="5" t="n"/>
      <c r="E73" s="5" t="n"/>
      <c r="F73" s="5" t="n"/>
      <c r="G73" s="33" t="n"/>
      <c r="H73" s="34" t="n"/>
      <c r="I73" s="34" t="n"/>
      <c r="J73" s="35" t="n"/>
      <c r="K73" s="33" t="n"/>
      <c r="L73" s="38">
        <f>IF($A73="","",$H73*$I73*$K73)</f>
        <v/>
      </c>
      <c r="M73" s="38">
        <f>IF($A73="","",MIN($L73,$G73*$H73*$I73*$J73))</f>
        <v/>
      </c>
      <c r="N73" s="38">
        <f>IF($A73="","",MAX(0,$L73-$M73))</f>
        <v/>
      </c>
      <c r="O73" s="33" t="n"/>
      <c r="P73" s="33" t="n"/>
      <c r="Q73" s="38">
        <f>IF($A73="","",MAX(0,$N73+$O73-$P73))</f>
        <v/>
      </c>
      <c r="R73" s="33" t="n"/>
      <c r="S73" s="38">
        <f>IF($A73="","",$Q73-$R73)</f>
        <v/>
      </c>
      <c r="T73" s="14">
        <f>IF($A73="","",IF($S73&lt;=0,"Paid",IF($V73="","Outstanding",IF(TODAY()&gt;$V73,"Overdue","Outstanding"))))</f>
        <v/>
      </c>
      <c r="U73" s="37" t="n"/>
      <c r="V73" s="37" t="n"/>
      <c r="W73" s="12" t="n"/>
    </row>
    <row r="74" ht="22" customHeight="1">
      <c r="A74" s="5" t="n"/>
      <c r="B74" s="5" t="n"/>
      <c r="C74" s="5" t="n"/>
      <c r="D74" s="5" t="n"/>
      <c r="E74" s="5" t="n"/>
      <c r="F74" s="5" t="n"/>
      <c r="G74" s="33" t="n"/>
      <c r="H74" s="34" t="n"/>
      <c r="I74" s="34" t="n"/>
      <c r="J74" s="35" t="n"/>
      <c r="K74" s="33" t="n"/>
      <c r="L74" s="38">
        <f>IF($A74="","",$H74*$I74*$K74)</f>
        <v/>
      </c>
      <c r="M74" s="38">
        <f>IF($A74="","",MIN($L74,$G74*$H74*$I74*$J74))</f>
        <v/>
      </c>
      <c r="N74" s="38">
        <f>IF($A74="","",MAX(0,$L74-$M74))</f>
        <v/>
      </c>
      <c r="O74" s="33" t="n"/>
      <c r="P74" s="33" t="n"/>
      <c r="Q74" s="38">
        <f>IF($A74="","",MAX(0,$N74+$O74-$P74))</f>
        <v/>
      </c>
      <c r="R74" s="33" t="n"/>
      <c r="S74" s="38">
        <f>IF($A74="","",$Q74-$R74)</f>
        <v/>
      </c>
      <c r="T74" s="14">
        <f>IF($A74="","",IF($S74&lt;=0,"Paid",IF($V74="","Outstanding",IF(TODAY()&gt;$V74,"Overdue","Outstanding"))))</f>
        <v/>
      </c>
      <c r="U74" s="37" t="n"/>
      <c r="V74" s="37" t="n"/>
      <c r="W74" s="12" t="n"/>
    </row>
    <row r="75" ht="22" customHeight="1">
      <c r="A75" s="5" t="n"/>
      <c r="B75" s="5" t="n"/>
      <c r="C75" s="5" t="n"/>
      <c r="D75" s="5" t="n"/>
      <c r="E75" s="5" t="n"/>
      <c r="F75" s="5" t="n"/>
      <c r="G75" s="33" t="n"/>
      <c r="H75" s="34" t="n"/>
      <c r="I75" s="34" t="n"/>
      <c r="J75" s="35" t="n"/>
      <c r="K75" s="33" t="n"/>
      <c r="L75" s="38">
        <f>IF($A75="","",$H75*$I75*$K75)</f>
        <v/>
      </c>
      <c r="M75" s="38">
        <f>IF($A75="","",MIN($L75,$G75*$H75*$I75*$J75))</f>
        <v/>
      </c>
      <c r="N75" s="38">
        <f>IF($A75="","",MAX(0,$L75-$M75))</f>
        <v/>
      </c>
      <c r="O75" s="33" t="n"/>
      <c r="P75" s="33" t="n"/>
      <c r="Q75" s="38">
        <f>IF($A75="","",MAX(0,$N75+$O75-$P75))</f>
        <v/>
      </c>
      <c r="R75" s="33" t="n"/>
      <c r="S75" s="38">
        <f>IF($A75="","",$Q75-$R75)</f>
        <v/>
      </c>
      <c r="T75" s="14">
        <f>IF($A75="","",IF($S75&lt;=0,"Paid",IF($V75="","Outstanding",IF(TODAY()&gt;$V75,"Overdue","Outstanding"))))</f>
        <v/>
      </c>
      <c r="U75" s="37" t="n"/>
      <c r="V75" s="37" t="n"/>
      <c r="W75" s="12" t="n"/>
    </row>
    <row r="76" ht="22" customHeight="1">
      <c r="A76" s="5" t="n"/>
      <c r="B76" s="5" t="n"/>
      <c r="C76" s="5" t="n"/>
      <c r="D76" s="5" t="n"/>
      <c r="E76" s="5" t="n"/>
      <c r="F76" s="5" t="n"/>
      <c r="G76" s="33" t="n"/>
      <c r="H76" s="34" t="n"/>
      <c r="I76" s="34" t="n"/>
      <c r="J76" s="35" t="n"/>
      <c r="K76" s="33" t="n"/>
      <c r="L76" s="38">
        <f>IF($A76="","",$H76*$I76*$K76)</f>
        <v/>
      </c>
      <c r="M76" s="38">
        <f>IF($A76="","",MIN($L76,$G76*$H76*$I76*$J76))</f>
        <v/>
      </c>
      <c r="N76" s="38">
        <f>IF($A76="","",MAX(0,$L76-$M76))</f>
        <v/>
      </c>
      <c r="O76" s="33" t="n"/>
      <c r="P76" s="33" t="n"/>
      <c r="Q76" s="38">
        <f>IF($A76="","",MAX(0,$N76+$O76-$P76))</f>
        <v/>
      </c>
      <c r="R76" s="33" t="n"/>
      <c r="S76" s="38">
        <f>IF($A76="","",$Q76-$R76)</f>
        <v/>
      </c>
      <c r="T76" s="14">
        <f>IF($A76="","",IF($S76&lt;=0,"Paid",IF($V76="","Outstanding",IF(TODAY()&gt;$V76,"Overdue","Outstanding"))))</f>
        <v/>
      </c>
      <c r="U76" s="37" t="n"/>
      <c r="V76" s="37" t="n"/>
      <c r="W76" s="12" t="n"/>
    </row>
    <row r="77" ht="22" customHeight="1">
      <c r="A77" s="5" t="n"/>
      <c r="B77" s="5" t="n"/>
      <c r="C77" s="5" t="n"/>
      <c r="D77" s="5" t="n"/>
      <c r="E77" s="5" t="n"/>
      <c r="F77" s="5" t="n"/>
      <c r="G77" s="33" t="n"/>
      <c r="H77" s="34" t="n"/>
      <c r="I77" s="34" t="n"/>
      <c r="J77" s="35" t="n"/>
      <c r="K77" s="33" t="n"/>
      <c r="L77" s="38">
        <f>IF($A77="","",$H77*$I77*$K77)</f>
        <v/>
      </c>
      <c r="M77" s="38">
        <f>IF($A77="","",MIN($L77,$G77*$H77*$I77*$J77))</f>
        <v/>
      </c>
      <c r="N77" s="38">
        <f>IF($A77="","",MAX(0,$L77-$M77))</f>
        <v/>
      </c>
      <c r="O77" s="33" t="n"/>
      <c r="P77" s="33" t="n"/>
      <c r="Q77" s="38">
        <f>IF($A77="","",MAX(0,$N77+$O77-$P77))</f>
        <v/>
      </c>
      <c r="R77" s="33" t="n"/>
      <c r="S77" s="38">
        <f>IF($A77="","",$Q77-$R77)</f>
        <v/>
      </c>
      <c r="T77" s="14">
        <f>IF($A77="","",IF($S77&lt;=0,"Paid",IF($V77="","Outstanding",IF(TODAY()&gt;$V77,"Overdue","Outstanding"))))</f>
        <v/>
      </c>
      <c r="U77" s="37" t="n"/>
      <c r="V77" s="37" t="n"/>
      <c r="W77" s="12" t="n"/>
    </row>
    <row r="78" ht="22" customHeight="1">
      <c r="A78" s="5" t="n"/>
      <c r="B78" s="5" t="n"/>
      <c r="C78" s="5" t="n"/>
      <c r="D78" s="5" t="n"/>
      <c r="E78" s="5" t="n"/>
      <c r="F78" s="5" t="n"/>
      <c r="G78" s="33" t="n"/>
      <c r="H78" s="34" t="n"/>
      <c r="I78" s="34" t="n"/>
      <c r="J78" s="35" t="n"/>
      <c r="K78" s="33" t="n"/>
      <c r="L78" s="38">
        <f>IF($A78="","",$H78*$I78*$K78)</f>
        <v/>
      </c>
      <c r="M78" s="38">
        <f>IF($A78="","",MIN($L78,$G78*$H78*$I78*$J78))</f>
        <v/>
      </c>
      <c r="N78" s="38">
        <f>IF($A78="","",MAX(0,$L78-$M78))</f>
        <v/>
      </c>
      <c r="O78" s="33" t="n"/>
      <c r="P78" s="33" t="n"/>
      <c r="Q78" s="38">
        <f>IF($A78="","",MAX(0,$N78+$O78-$P78))</f>
        <v/>
      </c>
      <c r="R78" s="33" t="n"/>
      <c r="S78" s="38">
        <f>IF($A78="","",$Q78-$R78)</f>
        <v/>
      </c>
      <c r="T78" s="14">
        <f>IF($A78="","",IF($S78&lt;=0,"Paid",IF($V78="","Outstanding",IF(TODAY()&gt;$V78,"Overdue","Outstanding"))))</f>
        <v/>
      </c>
      <c r="U78" s="37" t="n"/>
      <c r="V78" s="37" t="n"/>
      <c r="W78" s="12" t="n"/>
    </row>
    <row r="79" ht="22" customHeight="1">
      <c r="A79" s="5" t="n"/>
      <c r="B79" s="5" t="n"/>
      <c r="C79" s="5" t="n"/>
      <c r="D79" s="5" t="n"/>
      <c r="E79" s="5" t="n"/>
      <c r="F79" s="5" t="n"/>
      <c r="G79" s="33" t="n"/>
      <c r="H79" s="34" t="n"/>
      <c r="I79" s="34" t="n"/>
      <c r="J79" s="35" t="n"/>
      <c r="K79" s="33" t="n"/>
      <c r="L79" s="38">
        <f>IF($A79="","",$H79*$I79*$K79)</f>
        <v/>
      </c>
      <c r="M79" s="38">
        <f>IF($A79="","",MIN($L79,$G79*$H79*$I79*$J79))</f>
        <v/>
      </c>
      <c r="N79" s="38">
        <f>IF($A79="","",MAX(0,$L79-$M79))</f>
        <v/>
      </c>
      <c r="O79" s="33" t="n"/>
      <c r="P79" s="33" t="n"/>
      <c r="Q79" s="38">
        <f>IF($A79="","",MAX(0,$N79+$O79-$P79))</f>
        <v/>
      </c>
      <c r="R79" s="33" t="n"/>
      <c r="S79" s="38">
        <f>IF($A79="","",$Q79-$R79)</f>
        <v/>
      </c>
      <c r="T79" s="14">
        <f>IF($A79="","",IF($S79&lt;=0,"Paid",IF($V79="","Outstanding",IF(TODAY()&gt;$V79,"Overdue","Outstanding"))))</f>
        <v/>
      </c>
      <c r="U79" s="37" t="n"/>
      <c r="V79" s="37" t="n"/>
      <c r="W79" s="12" t="n"/>
    </row>
    <row r="80" ht="22" customHeight="1">
      <c r="A80" s="5" t="n"/>
      <c r="B80" s="5" t="n"/>
      <c r="C80" s="5" t="n"/>
      <c r="D80" s="5" t="n"/>
      <c r="E80" s="5" t="n"/>
      <c r="F80" s="5" t="n"/>
      <c r="G80" s="33" t="n"/>
      <c r="H80" s="34" t="n"/>
      <c r="I80" s="34" t="n"/>
      <c r="J80" s="35" t="n"/>
      <c r="K80" s="33" t="n"/>
      <c r="L80" s="38">
        <f>IF($A80="","",$H80*$I80*$K80)</f>
        <v/>
      </c>
      <c r="M80" s="38">
        <f>IF($A80="","",MIN($L80,$G80*$H80*$I80*$J80))</f>
        <v/>
      </c>
      <c r="N80" s="38">
        <f>IF($A80="","",MAX(0,$L80-$M80))</f>
        <v/>
      </c>
      <c r="O80" s="33" t="n"/>
      <c r="P80" s="33" t="n"/>
      <c r="Q80" s="38">
        <f>IF($A80="","",MAX(0,$N80+$O80-$P80))</f>
        <v/>
      </c>
      <c r="R80" s="33" t="n"/>
      <c r="S80" s="38">
        <f>IF($A80="","",$Q80-$R80)</f>
        <v/>
      </c>
      <c r="T80" s="14">
        <f>IF($A80="","",IF($S80&lt;=0,"Paid",IF($V80="","Outstanding",IF(TODAY()&gt;$V80,"Overdue","Outstanding"))))</f>
        <v/>
      </c>
      <c r="U80" s="37" t="n"/>
      <c r="V80" s="37" t="n"/>
      <c r="W80" s="12" t="n"/>
    </row>
    <row r="81" ht="22" customHeight="1">
      <c r="A81" s="5" t="n"/>
      <c r="B81" s="5" t="n"/>
      <c r="C81" s="5" t="n"/>
      <c r="D81" s="5" t="n"/>
      <c r="E81" s="5" t="n"/>
      <c r="F81" s="5" t="n"/>
      <c r="G81" s="33" t="n"/>
      <c r="H81" s="34" t="n"/>
      <c r="I81" s="34" t="n"/>
      <c r="J81" s="35" t="n"/>
      <c r="K81" s="33" t="n"/>
      <c r="L81" s="38">
        <f>IF($A81="","",$H81*$I81*$K81)</f>
        <v/>
      </c>
      <c r="M81" s="38">
        <f>IF($A81="","",MIN($L81,$G81*$H81*$I81*$J81))</f>
        <v/>
      </c>
      <c r="N81" s="38">
        <f>IF($A81="","",MAX(0,$L81-$M81))</f>
        <v/>
      </c>
      <c r="O81" s="33" t="n"/>
      <c r="P81" s="33" t="n"/>
      <c r="Q81" s="38">
        <f>IF($A81="","",MAX(0,$N81+$O81-$P81))</f>
        <v/>
      </c>
      <c r="R81" s="33" t="n"/>
      <c r="S81" s="38">
        <f>IF($A81="","",$Q81-$R81)</f>
        <v/>
      </c>
      <c r="T81" s="14">
        <f>IF($A81="","",IF($S81&lt;=0,"Paid",IF($V81="","Outstanding",IF(TODAY()&gt;$V81,"Overdue","Outstanding"))))</f>
        <v/>
      </c>
      <c r="U81" s="37" t="n"/>
      <c r="V81" s="37" t="n"/>
      <c r="W81" s="12" t="n"/>
    </row>
    <row r="82" ht="22" customHeight="1">
      <c r="A82" s="5" t="n"/>
      <c r="B82" s="5" t="n"/>
      <c r="C82" s="5" t="n"/>
      <c r="D82" s="5" t="n"/>
      <c r="E82" s="5" t="n"/>
      <c r="F82" s="5" t="n"/>
      <c r="G82" s="33" t="n"/>
      <c r="H82" s="34" t="n"/>
      <c r="I82" s="34" t="n"/>
      <c r="J82" s="35" t="n"/>
      <c r="K82" s="33" t="n"/>
      <c r="L82" s="38">
        <f>IF($A82="","",$H82*$I82*$K82)</f>
        <v/>
      </c>
      <c r="M82" s="38">
        <f>IF($A82="","",MIN($L82,$G82*$H82*$I82*$J82))</f>
        <v/>
      </c>
      <c r="N82" s="38">
        <f>IF($A82="","",MAX(0,$L82-$M82))</f>
        <v/>
      </c>
      <c r="O82" s="33" t="n"/>
      <c r="P82" s="33" t="n"/>
      <c r="Q82" s="38">
        <f>IF($A82="","",MAX(0,$N82+$O82-$P82))</f>
        <v/>
      </c>
      <c r="R82" s="33" t="n"/>
      <c r="S82" s="38">
        <f>IF($A82="","",$Q82-$R82)</f>
        <v/>
      </c>
      <c r="T82" s="14">
        <f>IF($A82="","",IF($S82&lt;=0,"Paid",IF($V82="","Outstanding",IF(TODAY()&gt;$V82,"Overdue","Outstanding"))))</f>
        <v/>
      </c>
      <c r="U82" s="37" t="n"/>
      <c r="V82" s="37" t="n"/>
      <c r="W82" s="12" t="n"/>
    </row>
    <row r="83" ht="22" customHeight="1">
      <c r="A83" s="5" t="n"/>
      <c r="B83" s="5" t="n"/>
      <c r="C83" s="5" t="n"/>
      <c r="D83" s="5" t="n"/>
      <c r="E83" s="5" t="n"/>
      <c r="F83" s="5" t="n"/>
      <c r="G83" s="33" t="n"/>
      <c r="H83" s="34" t="n"/>
      <c r="I83" s="34" t="n"/>
      <c r="J83" s="35" t="n"/>
      <c r="K83" s="33" t="n"/>
      <c r="L83" s="38">
        <f>IF($A83="","",$H83*$I83*$K83)</f>
        <v/>
      </c>
      <c r="M83" s="38">
        <f>IF($A83="","",MIN($L83,$G83*$H83*$I83*$J83))</f>
        <v/>
      </c>
      <c r="N83" s="38">
        <f>IF($A83="","",MAX(0,$L83-$M83))</f>
        <v/>
      </c>
      <c r="O83" s="33" t="n"/>
      <c r="P83" s="33" t="n"/>
      <c r="Q83" s="38">
        <f>IF($A83="","",MAX(0,$N83+$O83-$P83))</f>
        <v/>
      </c>
      <c r="R83" s="33" t="n"/>
      <c r="S83" s="38">
        <f>IF($A83="","",$Q83-$R83)</f>
        <v/>
      </c>
      <c r="T83" s="14">
        <f>IF($A83="","",IF($S83&lt;=0,"Paid",IF($V83="","Outstanding",IF(TODAY()&gt;$V83,"Overdue","Outstanding"))))</f>
        <v/>
      </c>
      <c r="U83" s="37" t="n"/>
      <c r="V83" s="37" t="n"/>
      <c r="W83" s="12" t="n"/>
    </row>
    <row r="84" ht="22" customHeight="1">
      <c r="A84" s="5" t="n"/>
      <c r="B84" s="5" t="n"/>
      <c r="C84" s="5" t="n"/>
      <c r="D84" s="5" t="n"/>
      <c r="E84" s="5" t="n"/>
      <c r="F84" s="5" t="n"/>
      <c r="G84" s="33" t="n"/>
      <c r="H84" s="34" t="n"/>
      <c r="I84" s="34" t="n"/>
      <c r="J84" s="35" t="n"/>
      <c r="K84" s="33" t="n"/>
      <c r="L84" s="38">
        <f>IF($A84="","",$H84*$I84*$K84)</f>
        <v/>
      </c>
      <c r="M84" s="38">
        <f>IF($A84="","",MIN($L84,$G84*$H84*$I84*$J84))</f>
        <v/>
      </c>
      <c r="N84" s="38">
        <f>IF($A84="","",MAX(0,$L84-$M84))</f>
        <v/>
      </c>
      <c r="O84" s="33" t="n"/>
      <c r="P84" s="33" t="n"/>
      <c r="Q84" s="38">
        <f>IF($A84="","",MAX(0,$N84+$O84-$P84))</f>
        <v/>
      </c>
      <c r="R84" s="33" t="n"/>
      <c r="S84" s="38">
        <f>IF($A84="","",$Q84-$R84)</f>
        <v/>
      </c>
      <c r="T84" s="14">
        <f>IF($A84="","",IF($S84&lt;=0,"Paid",IF($V84="","Outstanding",IF(TODAY()&gt;$V84,"Overdue","Outstanding"))))</f>
        <v/>
      </c>
      <c r="U84" s="37" t="n"/>
      <c r="V84" s="37" t="n"/>
      <c r="W84" s="12" t="n"/>
    </row>
    <row r="85" ht="22" customHeight="1">
      <c r="A85" s="5" t="n"/>
      <c r="B85" s="5" t="n"/>
      <c r="C85" s="5" t="n"/>
      <c r="D85" s="5" t="n"/>
      <c r="E85" s="5" t="n"/>
      <c r="F85" s="5" t="n"/>
      <c r="G85" s="33" t="n"/>
      <c r="H85" s="34" t="n"/>
      <c r="I85" s="34" t="n"/>
      <c r="J85" s="35" t="n"/>
      <c r="K85" s="33" t="n"/>
      <c r="L85" s="38">
        <f>IF($A85="","",$H85*$I85*$K85)</f>
        <v/>
      </c>
      <c r="M85" s="38">
        <f>IF($A85="","",MIN($L85,$G85*$H85*$I85*$J85))</f>
        <v/>
      </c>
      <c r="N85" s="38">
        <f>IF($A85="","",MAX(0,$L85-$M85))</f>
        <v/>
      </c>
      <c r="O85" s="33" t="n"/>
      <c r="P85" s="33" t="n"/>
      <c r="Q85" s="38">
        <f>IF($A85="","",MAX(0,$N85+$O85-$P85))</f>
        <v/>
      </c>
      <c r="R85" s="33" t="n"/>
      <c r="S85" s="38">
        <f>IF($A85="","",$Q85-$R85)</f>
        <v/>
      </c>
      <c r="T85" s="14">
        <f>IF($A85="","",IF($S85&lt;=0,"Paid",IF($V85="","Outstanding",IF(TODAY()&gt;$V85,"Overdue","Outstanding"))))</f>
        <v/>
      </c>
      <c r="U85" s="37" t="n"/>
      <c r="V85" s="37" t="n"/>
      <c r="W85" s="12" t="n"/>
    </row>
    <row r="86" ht="22" customHeight="1">
      <c r="A86" s="5" t="n"/>
      <c r="B86" s="5" t="n"/>
      <c r="C86" s="5" t="n"/>
      <c r="D86" s="5" t="n"/>
      <c r="E86" s="5" t="n"/>
      <c r="F86" s="5" t="n"/>
      <c r="G86" s="33" t="n"/>
      <c r="H86" s="34" t="n"/>
      <c r="I86" s="34" t="n"/>
      <c r="J86" s="35" t="n"/>
      <c r="K86" s="33" t="n"/>
      <c r="L86" s="38">
        <f>IF($A86="","",$H86*$I86*$K86)</f>
        <v/>
      </c>
      <c r="M86" s="38">
        <f>IF($A86="","",MIN($L86,$G86*$H86*$I86*$J86))</f>
        <v/>
      </c>
      <c r="N86" s="38">
        <f>IF($A86="","",MAX(0,$L86-$M86))</f>
        <v/>
      </c>
      <c r="O86" s="33" t="n"/>
      <c r="P86" s="33" t="n"/>
      <c r="Q86" s="38">
        <f>IF($A86="","",MAX(0,$N86+$O86-$P86))</f>
        <v/>
      </c>
      <c r="R86" s="33" t="n"/>
      <c r="S86" s="38">
        <f>IF($A86="","",$Q86-$R86)</f>
        <v/>
      </c>
      <c r="T86" s="14">
        <f>IF($A86="","",IF($S86&lt;=0,"Paid",IF($V86="","Outstanding",IF(TODAY()&gt;$V86,"Overdue","Outstanding"))))</f>
        <v/>
      </c>
      <c r="U86" s="37" t="n"/>
      <c r="V86" s="37" t="n"/>
      <c r="W86" s="12" t="n"/>
    </row>
    <row r="87" ht="22" customHeight="1">
      <c r="A87" s="5" t="n"/>
      <c r="B87" s="5" t="n"/>
      <c r="C87" s="5" t="n"/>
      <c r="D87" s="5" t="n"/>
      <c r="E87" s="5" t="n"/>
      <c r="F87" s="5" t="n"/>
      <c r="G87" s="33" t="n"/>
      <c r="H87" s="34" t="n"/>
      <c r="I87" s="34" t="n"/>
      <c r="J87" s="35" t="n"/>
      <c r="K87" s="33" t="n"/>
      <c r="L87" s="38">
        <f>IF($A87="","",$H87*$I87*$K87)</f>
        <v/>
      </c>
      <c r="M87" s="38">
        <f>IF($A87="","",MIN($L87,$G87*$H87*$I87*$J87))</f>
        <v/>
      </c>
      <c r="N87" s="38">
        <f>IF($A87="","",MAX(0,$L87-$M87))</f>
        <v/>
      </c>
      <c r="O87" s="33" t="n"/>
      <c r="P87" s="33" t="n"/>
      <c r="Q87" s="38">
        <f>IF($A87="","",MAX(0,$N87+$O87-$P87))</f>
        <v/>
      </c>
      <c r="R87" s="33" t="n"/>
      <c r="S87" s="38">
        <f>IF($A87="","",$Q87-$R87)</f>
        <v/>
      </c>
      <c r="T87" s="14">
        <f>IF($A87="","",IF($S87&lt;=0,"Paid",IF($V87="","Outstanding",IF(TODAY()&gt;$V87,"Overdue","Outstanding"))))</f>
        <v/>
      </c>
      <c r="U87" s="37" t="n"/>
      <c r="V87" s="37" t="n"/>
      <c r="W87" s="12" t="n"/>
    </row>
    <row r="88" ht="22" customHeight="1">
      <c r="A88" s="5" t="n"/>
      <c r="B88" s="5" t="n"/>
      <c r="C88" s="5" t="n"/>
      <c r="D88" s="5" t="n"/>
      <c r="E88" s="5" t="n"/>
      <c r="F88" s="5" t="n"/>
      <c r="G88" s="33" t="n"/>
      <c r="H88" s="34" t="n"/>
      <c r="I88" s="34" t="n"/>
      <c r="J88" s="35" t="n"/>
      <c r="K88" s="33" t="n"/>
      <c r="L88" s="38">
        <f>IF($A88="","",$H88*$I88*$K88)</f>
        <v/>
      </c>
      <c r="M88" s="38">
        <f>IF($A88="","",MIN($L88,$G88*$H88*$I88*$J88))</f>
        <v/>
      </c>
      <c r="N88" s="38">
        <f>IF($A88="","",MAX(0,$L88-$M88))</f>
        <v/>
      </c>
      <c r="O88" s="33" t="n"/>
      <c r="P88" s="33" t="n"/>
      <c r="Q88" s="38">
        <f>IF($A88="","",MAX(0,$N88+$O88-$P88))</f>
        <v/>
      </c>
      <c r="R88" s="33" t="n"/>
      <c r="S88" s="38">
        <f>IF($A88="","",$Q88-$R88)</f>
        <v/>
      </c>
      <c r="T88" s="14">
        <f>IF($A88="","",IF($S88&lt;=0,"Paid",IF($V88="","Outstanding",IF(TODAY()&gt;$V88,"Overdue","Outstanding"))))</f>
        <v/>
      </c>
      <c r="U88" s="37" t="n"/>
      <c r="V88" s="37" t="n"/>
      <c r="W88" s="12" t="n"/>
    </row>
    <row r="89" ht="22" customHeight="1">
      <c r="A89" s="5" t="n"/>
      <c r="B89" s="5" t="n"/>
      <c r="C89" s="5" t="n"/>
      <c r="D89" s="5" t="n"/>
      <c r="E89" s="5" t="n"/>
      <c r="F89" s="5" t="n"/>
      <c r="G89" s="33" t="n"/>
      <c r="H89" s="34" t="n"/>
      <c r="I89" s="34" t="n"/>
      <c r="J89" s="35" t="n"/>
      <c r="K89" s="33" t="n"/>
      <c r="L89" s="38">
        <f>IF($A89="","",$H89*$I89*$K89)</f>
        <v/>
      </c>
      <c r="M89" s="38">
        <f>IF($A89="","",MIN($L89,$G89*$H89*$I89*$J89))</f>
        <v/>
      </c>
      <c r="N89" s="38">
        <f>IF($A89="","",MAX(0,$L89-$M89))</f>
        <v/>
      </c>
      <c r="O89" s="33" t="n"/>
      <c r="P89" s="33" t="n"/>
      <c r="Q89" s="38">
        <f>IF($A89="","",MAX(0,$N89+$O89-$P89))</f>
        <v/>
      </c>
      <c r="R89" s="33" t="n"/>
      <c r="S89" s="38">
        <f>IF($A89="","",$Q89-$R89)</f>
        <v/>
      </c>
      <c r="T89" s="14">
        <f>IF($A89="","",IF($S89&lt;=0,"Paid",IF($V89="","Outstanding",IF(TODAY()&gt;$V89,"Overdue","Outstanding"))))</f>
        <v/>
      </c>
      <c r="U89" s="37" t="n"/>
      <c r="V89" s="37" t="n"/>
      <c r="W89" s="12" t="n"/>
    </row>
    <row r="90" ht="22" customHeight="1">
      <c r="A90" s="5" t="n"/>
      <c r="B90" s="5" t="n"/>
      <c r="C90" s="5" t="n"/>
      <c r="D90" s="5" t="n"/>
      <c r="E90" s="5" t="n"/>
      <c r="F90" s="5" t="n"/>
      <c r="G90" s="33" t="n"/>
      <c r="H90" s="34" t="n"/>
      <c r="I90" s="34" t="n"/>
      <c r="J90" s="35" t="n"/>
      <c r="K90" s="33" t="n"/>
      <c r="L90" s="38">
        <f>IF($A90="","",$H90*$I90*$K90)</f>
        <v/>
      </c>
      <c r="M90" s="38">
        <f>IF($A90="","",MIN($L90,$G90*$H90*$I90*$J90))</f>
        <v/>
      </c>
      <c r="N90" s="38">
        <f>IF($A90="","",MAX(0,$L90-$M90))</f>
        <v/>
      </c>
      <c r="O90" s="33" t="n"/>
      <c r="P90" s="33" t="n"/>
      <c r="Q90" s="38">
        <f>IF($A90="","",MAX(0,$N90+$O90-$P90))</f>
        <v/>
      </c>
      <c r="R90" s="33" t="n"/>
      <c r="S90" s="38">
        <f>IF($A90="","",$Q90-$R90)</f>
        <v/>
      </c>
      <c r="T90" s="14">
        <f>IF($A90="","",IF($S90&lt;=0,"Paid",IF($V90="","Outstanding",IF(TODAY()&gt;$V90,"Overdue","Outstanding"))))</f>
        <v/>
      </c>
      <c r="U90" s="37" t="n"/>
      <c r="V90" s="37" t="n"/>
      <c r="W90" s="12" t="n"/>
    </row>
    <row r="91" ht="22" customHeight="1">
      <c r="A91" s="5" t="n"/>
      <c r="B91" s="5" t="n"/>
      <c r="C91" s="5" t="n"/>
      <c r="D91" s="5" t="n"/>
      <c r="E91" s="5" t="n"/>
      <c r="F91" s="5" t="n"/>
      <c r="G91" s="33" t="n"/>
      <c r="H91" s="34" t="n"/>
      <c r="I91" s="34" t="n"/>
      <c r="J91" s="35" t="n"/>
      <c r="K91" s="33" t="n"/>
      <c r="L91" s="38">
        <f>IF($A91="","",$H91*$I91*$K91)</f>
        <v/>
      </c>
      <c r="M91" s="38">
        <f>IF($A91="","",MIN($L91,$G91*$H91*$I91*$J91))</f>
        <v/>
      </c>
      <c r="N91" s="38">
        <f>IF($A91="","",MAX(0,$L91-$M91))</f>
        <v/>
      </c>
      <c r="O91" s="33" t="n"/>
      <c r="P91" s="33" t="n"/>
      <c r="Q91" s="38">
        <f>IF($A91="","",MAX(0,$N91+$O91-$P91))</f>
        <v/>
      </c>
      <c r="R91" s="33" t="n"/>
      <c r="S91" s="38">
        <f>IF($A91="","",$Q91-$R91)</f>
        <v/>
      </c>
      <c r="T91" s="14">
        <f>IF($A91="","",IF($S91&lt;=0,"Paid",IF($V91="","Outstanding",IF(TODAY()&gt;$V91,"Overdue","Outstanding"))))</f>
        <v/>
      </c>
      <c r="U91" s="37" t="n"/>
      <c r="V91" s="37" t="n"/>
      <c r="W91" s="12" t="n"/>
    </row>
    <row r="92" ht="22" customHeight="1">
      <c r="A92" s="5" t="n"/>
      <c r="B92" s="5" t="n"/>
      <c r="C92" s="5" t="n"/>
      <c r="D92" s="5" t="n"/>
      <c r="E92" s="5" t="n"/>
      <c r="F92" s="5" t="n"/>
      <c r="G92" s="33" t="n"/>
      <c r="H92" s="34" t="n"/>
      <c r="I92" s="34" t="n"/>
      <c r="J92" s="35" t="n"/>
      <c r="K92" s="33" t="n"/>
      <c r="L92" s="38">
        <f>IF($A92="","",$H92*$I92*$K92)</f>
        <v/>
      </c>
      <c r="M92" s="38">
        <f>IF($A92="","",MIN($L92,$G92*$H92*$I92*$J92))</f>
        <v/>
      </c>
      <c r="N92" s="38">
        <f>IF($A92="","",MAX(0,$L92-$M92))</f>
        <v/>
      </c>
      <c r="O92" s="33" t="n"/>
      <c r="P92" s="33" t="n"/>
      <c r="Q92" s="38">
        <f>IF($A92="","",MAX(0,$N92+$O92-$P92))</f>
        <v/>
      </c>
      <c r="R92" s="33" t="n"/>
      <c r="S92" s="38">
        <f>IF($A92="","",$Q92-$R92)</f>
        <v/>
      </c>
      <c r="T92" s="14">
        <f>IF($A92="","",IF($S92&lt;=0,"Paid",IF($V92="","Outstanding",IF(TODAY()&gt;$V92,"Overdue","Outstanding"))))</f>
        <v/>
      </c>
      <c r="U92" s="37" t="n"/>
      <c r="V92" s="37" t="n"/>
      <c r="W92" s="12" t="n"/>
    </row>
    <row r="93" ht="22" customHeight="1">
      <c r="A93" s="5" t="n"/>
      <c r="B93" s="5" t="n"/>
      <c r="C93" s="5" t="n"/>
      <c r="D93" s="5" t="n"/>
      <c r="E93" s="5" t="n"/>
      <c r="F93" s="5" t="n"/>
      <c r="G93" s="33" t="n"/>
      <c r="H93" s="34" t="n"/>
      <c r="I93" s="34" t="n"/>
      <c r="J93" s="35" t="n"/>
      <c r="K93" s="33" t="n"/>
      <c r="L93" s="38">
        <f>IF($A93="","",$H93*$I93*$K93)</f>
        <v/>
      </c>
      <c r="M93" s="38">
        <f>IF($A93="","",MIN($L93,$G93*$H93*$I93*$J93))</f>
        <v/>
      </c>
      <c r="N93" s="38">
        <f>IF($A93="","",MAX(0,$L93-$M93))</f>
        <v/>
      </c>
      <c r="O93" s="33" t="n"/>
      <c r="P93" s="33" t="n"/>
      <c r="Q93" s="38">
        <f>IF($A93="","",MAX(0,$N93+$O93-$P93))</f>
        <v/>
      </c>
      <c r="R93" s="33" t="n"/>
      <c r="S93" s="38">
        <f>IF($A93="","",$Q93-$R93)</f>
        <v/>
      </c>
      <c r="T93" s="14">
        <f>IF($A93="","",IF($S93&lt;=0,"Paid",IF($V93="","Outstanding",IF(TODAY()&gt;$V93,"Overdue","Outstanding"))))</f>
        <v/>
      </c>
      <c r="U93" s="37" t="n"/>
      <c r="V93" s="37" t="n"/>
      <c r="W93" s="12" t="n"/>
    </row>
    <row r="94" ht="22" customHeight="1">
      <c r="A94" s="5" t="n"/>
      <c r="B94" s="5" t="n"/>
      <c r="C94" s="5" t="n"/>
      <c r="D94" s="5" t="n"/>
      <c r="E94" s="5" t="n"/>
      <c r="F94" s="5" t="n"/>
      <c r="G94" s="33" t="n"/>
      <c r="H94" s="34" t="n"/>
      <c r="I94" s="34" t="n"/>
      <c r="J94" s="35" t="n"/>
      <c r="K94" s="33" t="n"/>
      <c r="L94" s="38">
        <f>IF($A94="","",$H94*$I94*$K94)</f>
        <v/>
      </c>
      <c r="M94" s="38">
        <f>IF($A94="","",MIN($L94,$G94*$H94*$I94*$J94))</f>
        <v/>
      </c>
      <c r="N94" s="38">
        <f>IF($A94="","",MAX(0,$L94-$M94))</f>
        <v/>
      </c>
      <c r="O94" s="33" t="n"/>
      <c r="P94" s="33" t="n"/>
      <c r="Q94" s="38">
        <f>IF($A94="","",MAX(0,$N94+$O94-$P94))</f>
        <v/>
      </c>
      <c r="R94" s="33" t="n"/>
      <c r="S94" s="38">
        <f>IF($A94="","",$Q94-$R94)</f>
        <v/>
      </c>
      <c r="T94" s="14">
        <f>IF($A94="","",IF($S94&lt;=0,"Paid",IF($V94="","Outstanding",IF(TODAY()&gt;$V94,"Overdue","Outstanding"))))</f>
        <v/>
      </c>
      <c r="U94" s="37" t="n"/>
      <c r="V94" s="37" t="n"/>
      <c r="W94" s="12" t="n"/>
    </row>
    <row r="95" ht="22" customHeight="1">
      <c r="A95" s="5" t="n"/>
      <c r="B95" s="5" t="n"/>
      <c r="C95" s="5" t="n"/>
      <c r="D95" s="5" t="n"/>
      <c r="E95" s="5" t="n"/>
      <c r="F95" s="5" t="n"/>
      <c r="G95" s="33" t="n"/>
      <c r="H95" s="34" t="n"/>
      <c r="I95" s="34" t="n"/>
      <c r="J95" s="35" t="n"/>
      <c r="K95" s="33" t="n"/>
      <c r="L95" s="38">
        <f>IF($A95="","",$H95*$I95*$K95)</f>
        <v/>
      </c>
      <c r="M95" s="38">
        <f>IF($A95="","",MIN($L95,$G95*$H95*$I95*$J95))</f>
        <v/>
      </c>
      <c r="N95" s="38">
        <f>IF($A95="","",MAX(0,$L95-$M95))</f>
        <v/>
      </c>
      <c r="O95" s="33" t="n"/>
      <c r="P95" s="33" t="n"/>
      <c r="Q95" s="38">
        <f>IF($A95="","",MAX(0,$N95+$O95-$P95))</f>
        <v/>
      </c>
      <c r="R95" s="33" t="n"/>
      <c r="S95" s="38">
        <f>IF($A95="","",$Q95-$R95)</f>
        <v/>
      </c>
      <c r="T95" s="14">
        <f>IF($A95="","",IF($S95&lt;=0,"Paid",IF($V95="","Outstanding",IF(TODAY()&gt;$V95,"Overdue","Outstanding"))))</f>
        <v/>
      </c>
      <c r="U95" s="37" t="n"/>
      <c r="V95" s="37" t="n"/>
      <c r="W95" s="12" t="n"/>
    </row>
    <row r="96" ht="22" customHeight="1">
      <c r="A96" s="5" t="n"/>
      <c r="B96" s="5" t="n"/>
      <c r="C96" s="5" t="n"/>
      <c r="D96" s="5" t="n"/>
      <c r="E96" s="5" t="n"/>
      <c r="F96" s="5" t="n"/>
      <c r="G96" s="33" t="n"/>
      <c r="H96" s="34" t="n"/>
      <c r="I96" s="34" t="n"/>
      <c r="J96" s="35" t="n"/>
      <c r="K96" s="33" t="n"/>
      <c r="L96" s="38">
        <f>IF($A96="","",$H96*$I96*$K96)</f>
        <v/>
      </c>
      <c r="M96" s="38">
        <f>IF($A96="","",MIN($L96,$G96*$H96*$I96*$J96))</f>
        <v/>
      </c>
      <c r="N96" s="38">
        <f>IF($A96="","",MAX(0,$L96-$M96))</f>
        <v/>
      </c>
      <c r="O96" s="33" t="n"/>
      <c r="P96" s="33" t="n"/>
      <c r="Q96" s="38">
        <f>IF($A96="","",MAX(0,$N96+$O96-$P96))</f>
        <v/>
      </c>
      <c r="R96" s="33" t="n"/>
      <c r="S96" s="38">
        <f>IF($A96="","",$Q96-$R96)</f>
        <v/>
      </c>
      <c r="T96" s="14">
        <f>IF($A96="","",IF($S96&lt;=0,"Paid",IF($V96="","Outstanding",IF(TODAY()&gt;$V96,"Overdue","Outstanding"))))</f>
        <v/>
      </c>
      <c r="U96" s="37" t="n"/>
      <c r="V96" s="37" t="n"/>
      <c r="W96" s="12" t="n"/>
    </row>
    <row r="97" ht="22" customHeight="1">
      <c r="A97" s="5" t="n"/>
      <c r="B97" s="5" t="n"/>
      <c r="C97" s="5" t="n"/>
      <c r="D97" s="5" t="n"/>
      <c r="E97" s="5" t="n"/>
      <c r="F97" s="5" t="n"/>
      <c r="G97" s="33" t="n"/>
      <c r="H97" s="34" t="n"/>
      <c r="I97" s="34" t="n"/>
      <c r="J97" s="35" t="n"/>
      <c r="K97" s="33" t="n"/>
      <c r="L97" s="38">
        <f>IF($A97="","",$H97*$I97*$K97)</f>
        <v/>
      </c>
      <c r="M97" s="38">
        <f>IF($A97="","",MIN($L97,$G97*$H97*$I97*$J97))</f>
        <v/>
      </c>
      <c r="N97" s="38">
        <f>IF($A97="","",MAX(0,$L97-$M97))</f>
        <v/>
      </c>
      <c r="O97" s="33" t="n"/>
      <c r="P97" s="33" t="n"/>
      <c r="Q97" s="38">
        <f>IF($A97="","",MAX(0,$N97+$O97-$P97))</f>
        <v/>
      </c>
      <c r="R97" s="33" t="n"/>
      <c r="S97" s="38">
        <f>IF($A97="","",$Q97-$R97)</f>
        <v/>
      </c>
      <c r="T97" s="14">
        <f>IF($A97="","",IF($S97&lt;=0,"Paid",IF($V97="","Outstanding",IF(TODAY()&gt;$V97,"Overdue","Outstanding"))))</f>
        <v/>
      </c>
      <c r="U97" s="37" t="n"/>
      <c r="V97" s="37" t="n"/>
      <c r="W97" s="12" t="n"/>
    </row>
    <row r="98" ht="22" customHeight="1">
      <c r="A98" s="5" t="n"/>
      <c r="B98" s="5" t="n"/>
      <c r="C98" s="5" t="n"/>
      <c r="D98" s="5" t="n"/>
      <c r="E98" s="5" t="n"/>
      <c r="F98" s="5" t="n"/>
      <c r="G98" s="33" t="n"/>
      <c r="H98" s="34" t="n"/>
      <c r="I98" s="34" t="n"/>
      <c r="J98" s="35" t="n"/>
      <c r="K98" s="33" t="n"/>
      <c r="L98" s="38">
        <f>IF($A98="","",$H98*$I98*$K98)</f>
        <v/>
      </c>
      <c r="M98" s="38">
        <f>IF($A98="","",MIN($L98,$G98*$H98*$I98*$J98))</f>
        <v/>
      </c>
      <c r="N98" s="38">
        <f>IF($A98="","",MAX(0,$L98-$M98))</f>
        <v/>
      </c>
      <c r="O98" s="33" t="n"/>
      <c r="P98" s="33" t="n"/>
      <c r="Q98" s="38">
        <f>IF($A98="","",MAX(0,$N98+$O98-$P98))</f>
        <v/>
      </c>
      <c r="R98" s="33" t="n"/>
      <c r="S98" s="38">
        <f>IF($A98="","",$Q98-$R98)</f>
        <v/>
      </c>
      <c r="T98" s="14">
        <f>IF($A98="","",IF($S98&lt;=0,"Paid",IF($V98="","Outstanding",IF(TODAY()&gt;$V98,"Overdue","Outstanding"))))</f>
        <v/>
      </c>
      <c r="U98" s="37" t="n"/>
      <c r="V98" s="37" t="n"/>
      <c r="W98" s="12" t="n"/>
    </row>
    <row r="99" ht="22" customHeight="1">
      <c r="A99" s="5" t="n"/>
      <c r="B99" s="5" t="n"/>
      <c r="C99" s="5" t="n"/>
      <c r="D99" s="5" t="n"/>
      <c r="E99" s="5" t="n"/>
      <c r="F99" s="5" t="n"/>
      <c r="G99" s="33" t="n"/>
      <c r="H99" s="34" t="n"/>
      <c r="I99" s="34" t="n"/>
      <c r="J99" s="35" t="n"/>
      <c r="K99" s="33" t="n"/>
      <c r="L99" s="38">
        <f>IF($A99="","",$H99*$I99*$K99)</f>
        <v/>
      </c>
      <c r="M99" s="38">
        <f>IF($A99="","",MIN($L99,$G99*$H99*$I99*$J99))</f>
        <v/>
      </c>
      <c r="N99" s="38">
        <f>IF($A99="","",MAX(0,$L99-$M99))</f>
        <v/>
      </c>
      <c r="O99" s="33" t="n"/>
      <c r="P99" s="33" t="n"/>
      <c r="Q99" s="38">
        <f>IF($A99="","",MAX(0,$N99+$O99-$P99))</f>
        <v/>
      </c>
      <c r="R99" s="33" t="n"/>
      <c r="S99" s="38">
        <f>IF($A99="","",$Q99-$R99)</f>
        <v/>
      </c>
      <c r="T99" s="14">
        <f>IF($A99="","",IF($S99&lt;=0,"Paid",IF($V99="","Outstanding",IF(TODAY()&gt;$V99,"Overdue","Outstanding"))))</f>
        <v/>
      </c>
      <c r="U99" s="37" t="n"/>
      <c r="V99" s="37" t="n"/>
      <c r="W99" s="12" t="n"/>
    </row>
    <row r="100" ht="22" customHeight="1">
      <c r="A100" s="5" t="n"/>
      <c r="B100" s="5" t="n"/>
      <c r="C100" s="5" t="n"/>
      <c r="D100" s="5" t="n"/>
      <c r="E100" s="5" t="n"/>
      <c r="F100" s="5" t="n"/>
      <c r="G100" s="33" t="n"/>
      <c r="H100" s="34" t="n"/>
      <c r="I100" s="34" t="n"/>
      <c r="J100" s="35" t="n"/>
      <c r="K100" s="33" t="n"/>
      <c r="L100" s="38">
        <f>IF($A100="","",$H100*$I100*$K100)</f>
        <v/>
      </c>
      <c r="M100" s="38">
        <f>IF($A100="","",MIN($L100,$G100*$H100*$I100*$J100))</f>
        <v/>
      </c>
      <c r="N100" s="38">
        <f>IF($A100="","",MAX(0,$L100-$M100))</f>
        <v/>
      </c>
      <c r="O100" s="33" t="n"/>
      <c r="P100" s="33" t="n"/>
      <c r="Q100" s="38">
        <f>IF($A100="","",MAX(0,$N100+$O100-$P100))</f>
        <v/>
      </c>
      <c r="R100" s="33" t="n"/>
      <c r="S100" s="38">
        <f>IF($A100="","",$Q100-$R100)</f>
        <v/>
      </c>
      <c r="T100" s="14">
        <f>IF($A100="","",IF($S100&lt;=0,"Paid",IF($V100="","Outstanding",IF(TODAY()&gt;$V100,"Overdue","Outstanding"))))</f>
        <v/>
      </c>
      <c r="U100" s="37" t="n"/>
      <c r="V100" s="37" t="n"/>
      <c r="W100" s="12" t="n"/>
    </row>
    <row r="101" ht="22" customHeight="1">
      <c r="A101" s="5" t="n"/>
      <c r="B101" s="5" t="n"/>
      <c r="C101" s="5" t="n"/>
      <c r="D101" s="5" t="n"/>
      <c r="E101" s="5" t="n"/>
      <c r="F101" s="5" t="n"/>
      <c r="G101" s="33" t="n"/>
      <c r="H101" s="34" t="n"/>
      <c r="I101" s="34" t="n"/>
      <c r="J101" s="35" t="n"/>
      <c r="K101" s="33" t="n"/>
      <c r="L101" s="38">
        <f>IF($A101="","",$H101*$I101*$K101)</f>
        <v/>
      </c>
      <c r="M101" s="38">
        <f>IF($A101="","",MIN($L101,$G101*$H101*$I101*$J101))</f>
        <v/>
      </c>
      <c r="N101" s="38">
        <f>IF($A101="","",MAX(0,$L101-$M101))</f>
        <v/>
      </c>
      <c r="O101" s="33" t="n"/>
      <c r="P101" s="33" t="n"/>
      <c r="Q101" s="38">
        <f>IF($A101="","",MAX(0,$N101+$O101-$P101))</f>
        <v/>
      </c>
      <c r="R101" s="33" t="n"/>
      <c r="S101" s="38">
        <f>IF($A101="","",$Q101-$R101)</f>
        <v/>
      </c>
      <c r="T101" s="14">
        <f>IF($A101="","",IF($S101&lt;=0,"Paid",IF($V101="","Outstanding",IF(TODAY()&gt;$V101,"Overdue","Outstanding"))))</f>
        <v/>
      </c>
      <c r="U101" s="37" t="n"/>
      <c r="V101" s="37" t="n"/>
      <c r="W101" s="12" t="n"/>
    </row>
    <row r="102" ht="22" customHeight="1">
      <c r="A102" s="5" t="n"/>
      <c r="B102" s="5" t="n"/>
      <c r="C102" s="5" t="n"/>
      <c r="D102" s="5" t="n"/>
      <c r="E102" s="5" t="n"/>
      <c r="F102" s="5" t="n"/>
      <c r="G102" s="33" t="n"/>
      <c r="H102" s="34" t="n"/>
      <c r="I102" s="34" t="n"/>
      <c r="J102" s="35" t="n"/>
      <c r="K102" s="33" t="n"/>
      <c r="L102" s="38">
        <f>IF($A102="","",$H102*$I102*$K102)</f>
        <v/>
      </c>
      <c r="M102" s="38">
        <f>IF($A102="","",MIN($L102,$G102*$H102*$I102*$J102))</f>
        <v/>
      </c>
      <c r="N102" s="38">
        <f>IF($A102="","",MAX(0,$L102-$M102))</f>
        <v/>
      </c>
      <c r="O102" s="33" t="n"/>
      <c r="P102" s="33" t="n"/>
      <c r="Q102" s="38">
        <f>IF($A102="","",MAX(0,$N102+$O102-$P102))</f>
        <v/>
      </c>
      <c r="R102" s="33" t="n"/>
      <c r="S102" s="38">
        <f>IF($A102="","",$Q102-$R102)</f>
        <v/>
      </c>
      <c r="T102" s="14">
        <f>IF($A102="","",IF($S102&lt;=0,"Paid",IF($V102="","Outstanding",IF(TODAY()&gt;$V102,"Overdue","Outstanding"))))</f>
        <v/>
      </c>
      <c r="U102" s="37" t="n"/>
      <c r="V102" s="37" t="n"/>
      <c r="W102" s="12" t="n"/>
    </row>
    <row r="103" ht="22" customHeight="1">
      <c r="A103" s="5" t="n"/>
      <c r="B103" s="5" t="n"/>
      <c r="C103" s="5" t="n"/>
      <c r="D103" s="5" t="n"/>
      <c r="E103" s="5" t="n"/>
      <c r="F103" s="5" t="n"/>
      <c r="G103" s="33" t="n"/>
      <c r="H103" s="34" t="n"/>
      <c r="I103" s="34" t="n"/>
      <c r="J103" s="35" t="n"/>
      <c r="K103" s="33" t="n"/>
      <c r="L103" s="38">
        <f>IF($A103="","",$H103*$I103*$K103)</f>
        <v/>
      </c>
      <c r="M103" s="38">
        <f>IF($A103="","",MIN($L103,$G103*$H103*$I103*$J103))</f>
        <v/>
      </c>
      <c r="N103" s="38">
        <f>IF($A103="","",MAX(0,$L103-$M103))</f>
        <v/>
      </c>
      <c r="O103" s="33" t="n"/>
      <c r="P103" s="33" t="n"/>
      <c r="Q103" s="38">
        <f>IF($A103="","",MAX(0,$N103+$O103-$P103))</f>
        <v/>
      </c>
      <c r="R103" s="33" t="n"/>
      <c r="S103" s="38">
        <f>IF($A103="","",$Q103-$R103)</f>
        <v/>
      </c>
      <c r="T103" s="14">
        <f>IF($A103="","",IF($S103&lt;=0,"Paid",IF($V103="","Outstanding",IF(TODAY()&gt;$V103,"Overdue","Outstanding"))))</f>
        <v/>
      </c>
      <c r="U103" s="37" t="n"/>
      <c r="V103" s="37" t="n"/>
      <c r="W103" s="12" t="n"/>
    </row>
    <row r="104"/>
    <row r="105" ht="24" customHeight="1">
      <c r="A105" s="2" t="inlineStr">
        <is>
          <t>Period Totals</t>
        </is>
      </c>
      <c r="B105" s="2" t="n"/>
      <c r="C105" s="2" t="n"/>
      <c r="D105" s="2" t="n"/>
      <c r="E105" s="2" t="n"/>
      <c r="F105" s="2" t="n"/>
      <c r="G105" s="2" t="n"/>
      <c r="H105" s="2" t="inlineStr">
        <is>
          <t>Average Attendance</t>
        </is>
      </c>
      <c r="I105" s="2" t="n"/>
      <c r="J105" s="39">
        <f>IFERROR(AVERAGE($J$4:$J$103),0)</f>
        <v/>
      </c>
      <c r="K105" s="2" t="n"/>
      <c r="L105" s="40">
        <f>SUM($L$4:$L$103)</f>
        <v/>
      </c>
      <c r="M105" s="40">
        <f>SUM($M$4:$M$103)</f>
        <v/>
      </c>
      <c r="N105" s="40">
        <f>SUM($N$4:$N$103)</f>
        <v/>
      </c>
      <c r="O105" s="40">
        <f>SUM($O$4:$O$103)</f>
        <v/>
      </c>
      <c r="P105" s="40">
        <f>SUM($P$4:$P$103)</f>
        <v/>
      </c>
      <c r="Q105" s="40">
        <f>SUM($Q$4:$Q$103)</f>
        <v/>
      </c>
      <c r="R105" s="40">
        <f>SUM($R$4:$R$103)</f>
        <v/>
      </c>
      <c r="S105" s="40">
        <f>SUM($S$4:$S$103)</f>
        <v/>
      </c>
      <c r="T105" s="2" t="n"/>
      <c r="U105" s="2" t="n"/>
      <c r="V105" s="2" t="n"/>
      <c r="W105" s="2" t="n"/>
    </row>
  </sheetData>
  <autoFilter ref="A3:W103"/>
  <mergeCells count="1">
    <mergeCell ref="A1:W1"/>
  </mergeCells>
  <conditionalFormatting sqref="A4:W103">
    <cfRule type="expression" priority="1" dxfId="0" stopIfTrue="1">
      <formula>$T4="Overdue"</formula>
    </cfRule>
  </conditionalFormatting>
  <conditionalFormatting sqref="S4:T103">
    <cfRule type="expression" priority="2" dxfId="1" stopIfTrue="1">
      <formula>$T4="Outstanding"</formula>
    </cfRule>
  </conditionalFormatting>
  <conditionalFormatting sqref="T4:T103">
    <cfRule type="expression" priority="3" dxfId="2" stopIfTrue="1">
      <formula>$T4="Paid"</formula>
    </cfRule>
  </conditionalFormatting>
  <conditionalFormatting sqref="J4:J103">
    <cfRule type="cellIs" priority="4" operator="lessThan" dxfId="1">
      <formula>0.8</formula>
    </cfRule>
  </conditionalFormatting>
  <dataValidations count="8">
    <dataValidation sqref="F4:F103" showErrorMessage="1" showInputMessage="1" allowBlank="1" errorTitle="Invalid NCS Award Type" error="Choose Universal, Income Assessed or None." type="list">
      <formula1>"Universal,Income Assessed,None"</formula1>
    </dataValidation>
    <dataValidation sqref="G4:G103" showErrorMessage="1" showInputMessage="1" allowBlank="1" type="decimal" operator="between">
      <formula1>0</formula1>
      <formula2>20</formula2>
    </dataValidation>
    <dataValidation sqref="H4:H103" showErrorMessage="1" showInputMessage="1" allowBlank="1" type="decimal" operator="between">
      <formula1>0</formula1>
      <formula2>80</formula2>
    </dataValidation>
    <dataValidation sqref="I4:I103" showErrorMessage="1" showInputMessage="1" allowBlank="1" type="decimal" operator="between">
      <formula1>0</formula1>
      <formula2>8</formula2>
    </dataValidation>
    <dataValidation sqref="J4:J103" showErrorMessage="1" showInputMessage="1" allowBlank="1" type="decimal" operator="between">
      <formula1>0</formula1>
      <formula2>1</formula2>
    </dataValidation>
    <dataValidation sqref="K4:K103" showErrorMessage="1" showInputMessage="1" allowBlank="1" type="decimal" operator="between">
      <formula1>0</formula1>
      <formula2>30</formula2>
    </dataValidation>
    <dataValidation sqref="O4:P103" showErrorMessage="1" showInputMessage="1" allowBlank="1" type="decimal" operator="between">
      <formula1>0</formula1>
      <formula2>5000</formula2>
    </dataValidation>
    <dataValidation sqref="R4:R103" showErrorMessage="1" showInputMessage="1" allowBlank="1" type="decimal" operator="between">
      <formula1>0</formula1>
      <formula2>10000</formula2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116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" customWidth="1" min="3" max="3"/>
    <col width="18" customWidth="1" min="4" max="4"/>
    <col width="12" customWidth="1" min="5" max="5"/>
    <col width="4" customWidth="1" min="6" max="6"/>
    <col width="22" customWidth="1" min="7" max="7"/>
    <col width="37" customWidth="1" min="8" max="8"/>
    <col width="38" customWidth="1" min="9" max="9"/>
    <col width="12" customWidth="1" min="10" max="10"/>
  </cols>
  <sheetData>
    <row r="1" ht="28" customHeight="1">
      <c r="A1" s="1" t="inlineStr">
        <is>
          <t>Summary Dashboard — September 2026</t>
        </is>
      </c>
    </row>
    <row r="2">
      <c r="A2" s="2" t="inlineStr">
        <is>
          <t>Reporting Period</t>
        </is>
      </c>
      <c r="B2" s="3">
        <f>'Fee Tracker'!$B$2</f>
        <v/>
      </c>
    </row>
    <row r="3"/>
    <row r="4">
      <c r="A4" s="4" t="inlineStr">
        <is>
          <t>KPI</t>
        </is>
      </c>
      <c r="B4" s="4" t="inlineStr">
        <is>
          <t>Value</t>
        </is>
      </c>
      <c r="D4" s="4" t="inlineStr">
        <is>
          <t>Payment Status</t>
        </is>
      </c>
      <c r="E4" s="4" t="inlineStr">
        <is>
          <t>Accounts</t>
        </is>
      </c>
      <c r="G4" s="4" t="inlineStr">
        <is>
          <t>NCS Award Reference</t>
        </is>
      </c>
      <c r="H4" s="4" t="inlineStr">
        <is>
          <t>Selection</t>
        </is>
      </c>
      <c r="I4" s="4" t="inlineStr">
        <is>
          <t>Guidance</t>
        </is>
      </c>
    </row>
    <row r="5">
      <c r="A5" s="17" t="inlineStr">
        <is>
          <t>Total Gross Fees</t>
        </is>
      </c>
      <c r="B5" s="41">
        <f>SUM('Fee Tracker'!$L$4:$L$103)</f>
        <v/>
      </c>
      <c r="D5" s="19" t="inlineStr">
        <is>
          <t>Paid</t>
        </is>
      </c>
      <c r="E5" s="20">
        <f>COUNTIF('Fee Tracker'!$T$4:$T$103,D5)</f>
        <v/>
      </c>
      <c r="G5" s="21" t="inlineStr">
        <is>
          <t>Selected Award Type</t>
        </is>
      </c>
      <c r="H5" s="12" t="inlineStr">
        <is>
          <t>Universal</t>
        </is>
      </c>
      <c r="I5" s="22">
        <f>IFERROR(VLOOKUP($H$5,$G$8:$H$10,2,FALSE),"")</f>
        <v/>
      </c>
    </row>
    <row r="6">
      <c r="A6" s="17" t="inlineStr">
        <is>
          <t>Total Estimated NCS Subsidy</t>
        </is>
      </c>
      <c r="B6" s="41">
        <f>SUM('Fee Tracker'!$M$4:$M$103)</f>
        <v/>
      </c>
      <c r="D6" s="19" t="inlineStr">
        <is>
          <t>Outstanding</t>
        </is>
      </c>
      <c r="E6" s="20">
        <f>COUNTIF('Fee Tracker'!$T$4:$T$103,D6)</f>
        <v/>
      </c>
    </row>
    <row r="7">
      <c r="A7" s="17" t="inlineStr">
        <is>
          <t>Total Parent Fees Due</t>
        </is>
      </c>
      <c r="B7" s="41">
        <f>SUM('Fee Tracker'!$Q$4:$Q$103)</f>
        <v/>
      </c>
      <c r="D7" s="19" t="inlineStr">
        <is>
          <t>Overdue</t>
        </is>
      </c>
      <c r="E7" s="20">
        <f>COUNTIF('Fee Tracker'!$T$4:$T$103,D7)</f>
        <v/>
      </c>
      <c r="G7" s="23" t="inlineStr">
        <is>
          <t>Award Type</t>
        </is>
      </c>
      <c r="H7" s="23" t="inlineStr">
        <is>
          <t>Guidance</t>
        </is>
      </c>
      <c r="I7" s="23" t="inlineStr">
        <is>
          <t>Reference Reminder</t>
        </is>
      </c>
    </row>
    <row r="8">
      <c r="A8" s="17" t="inlineStr">
        <is>
          <t>Total Payments Received</t>
        </is>
      </c>
      <c r="B8" s="41">
        <f>SUM('Fee Tracker'!$R$4:$R$103)</f>
        <v/>
      </c>
      <c r="G8" s="24" t="inlineStr">
        <is>
          <t>Universal</t>
        </is>
      </c>
      <c r="H8" s="24" t="inlineStr">
        <is>
          <t>Enter the approved current hourly subsidy rate.</t>
        </is>
      </c>
      <c r="I8" s="25" t="inlineStr">
        <is>
          <t>Check all rates against current official guidance before billing.</t>
        </is>
      </c>
    </row>
    <row r="9">
      <c r="A9" s="17" t="inlineStr">
        <is>
          <t>Total Outstanding Balance</t>
        </is>
      </c>
      <c r="B9" s="41">
        <f>SUMIF('Fee Tracker'!$S$4:$S$103,"&gt;0",'Fee Tracker'!$S$4:$S$103)</f>
        <v/>
      </c>
      <c r="G9" s="26" t="inlineStr">
        <is>
          <t>Income Assessed</t>
        </is>
      </c>
      <c r="H9" s="26" t="inlineStr">
        <is>
          <t>Enter the rate shown on the family's current award.</t>
        </is>
      </c>
    </row>
    <row r="10">
      <c r="A10" s="17" t="inlineStr">
        <is>
          <t>Average Attendance</t>
        </is>
      </c>
      <c r="B10" s="42">
        <f>IFERROR(AVERAGE('Fee Tracker'!$J$4:$J$103),0)</f>
        <v/>
      </c>
      <c r="G10" s="24" t="inlineStr">
        <is>
          <t>None</t>
        </is>
      </c>
      <c r="H10" s="24" t="inlineStr">
        <is>
          <t>Use €0.00 unless a valid current NCS award is supplied.</t>
        </is>
      </c>
    </row>
    <row r="11">
      <c r="A11" s="17" t="inlineStr">
        <is>
          <t>Number of Children</t>
        </is>
      </c>
      <c r="B11" s="28">
        <f>COUNTIF('Fee Tracker'!$A$4:$A$103,"&lt;&gt;")</f>
        <v/>
      </c>
    </row>
    <row r="12">
      <c r="A12" s="17" t="inlineStr">
        <is>
          <t>Number of Overdue Accounts</t>
        </is>
      </c>
      <c r="B12" s="28">
        <f>COUNTIF('Fee Tracker'!$T$4:$T$103,"Overdue")</f>
        <v/>
      </c>
    </row>
    <row r="13">
      <c r="A13" s="17" t="inlineStr">
        <is>
          <t>NCS Subsidy % of Gross Fees</t>
        </is>
      </c>
      <c r="B13" s="42">
        <f>IF(B5=0,0,IFERROR(B6/B5,0))</f>
        <v/>
      </c>
    </row>
    <row r="14"/>
    <row r="15">
      <c r="A15" s="4" t="inlineStr">
        <is>
          <t>Child Name</t>
        </is>
      </c>
      <c r="B15" s="4" t="inlineStr">
        <is>
          <t>Gross Fees (€)</t>
        </is>
      </c>
      <c r="C15" s="4" t="inlineStr">
        <is>
          <t>NCS Subsidy (€)</t>
        </is>
      </c>
      <c r="D15" s="4" t="inlineStr">
        <is>
          <t>Parent Fees Due (€)</t>
        </is>
      </c>
      <c r="E15" s="4" t="inlineStr">
        <is>
          <t>Outstanding Balance (€)</t>
        </is>
      </c>
    </row>
    <row r="16">
      <c r="A16" s="29">
        <f>IF('Fee Tracker'!$A$4="","",'Fee Tracker'!$B$4)</f>
        <v/>
      </c>
      <c r="B16" s="36">
        <f>IF('Fee Tracker'!$A$4="","",'Fee Tracker'!$L$4)</f>
        <v/>
      </c>
      <c r="C16" s="36">
        <f>IF('Fee Tracker'!$A$4="","",'Fee Tracker'!$M$4)</f>
        <v/>
      </c>
      <c r="D16" s="36">
        <f>IF('Fee Tracker'!$A$4="","",'Fee Tracker'!$Q$4)</f>
        <v/>
      </c>
      <c r="E16" s="36">
        <f>IF('Fee Tracker'!$A$4="","",'Fee Tracker'!$S$4)</f>
        <v/>
      </c>
    </row>
    <row r="17">
      <c r="A17" s="30">
        <f>IF('Fee Tracker'!$A$5="","",'Fee Tracker'!$B$5)</f>
        <v/>
      </c>
      <c r="B17" s="38">
        <f>IF('Fee Tracker'!$A$5="","",'Fee Tracker'!$L$5)</f>
        <v/>
      </c>
      <c r="C17" s="38">
        <f>IF('Fee Tracker'!$A$5="","",'Fee Tracker'!$M$5)</f>
        <v/>
      </c>
      <c r="D17" s="38">
        <f>IF('Fee Tracker'!$A$5="","",'Fee Tracker'!$Q$5)</f>
        <v/>
      </c>
      <c r="E17" s="38">
        <f>IF('Fee Tracker'!$A$5="","",'Fee Tracker'!$S$5)</f>
        <v/>
      </c>
    </row>
    <row r="18">
      <c r="A18" s="29">
        <f>IF('Fee Tracker'!$A$6="","",'Fee Tracker'!$B$6)</f>
        <v/>
      </c>
      <c r="B18" s="36">
        <f>IF('Fee Tracker'!$A$6="","",'Fee Tracker'!$L$6)</f>
        <v/>
      </c>
      <c r="C18" s="36">
        <f>IF('Fee Tracker'!$A$6="","",'Fee Tracker'!$M$6)</f>
        <v/>
      </c>
      <c r="D18" s="36">
        <f>IF('Fee Tracker'!$A$6="","",'Fee Tracker'!$Q$6)</f>
        <v/>
      </c>
      <c r="E18" s="36">
        <f>IF('Fee Tracker'!$A$6="","",'Fee Tracker'!$S$6)</f>
        <v/>
      </c>
    </row>
    <row r="19">
      <c r="A19" s="30">
        <f>IF('Fee Tracker'!$A$7="","",'Fee Tracker'!$B$7)</f>
        <v/>
      </c>
      <c r="B19" s="38">
        <f>IF('Fee Tracker'!$A$7="","",'Fee Tracker'!$L$7)</f>
        <v/>
      </c>
      <c r="C19" s="38">
        <f>IF('Fee Tracker'!$A$7="","",'Fee Tracker'!$M$7)</f>
        <v/>
      </c>
      <c r="D19" s="38">
        <f>IF('Fee Tracker'!$A$7="","",'Fee Tracker'!$Q$7)</f>
        <v/>
      </c>
      <c r="E19" s="38">
        <f>IF('Fee Tracker'!$A$7="","",'Fee Tracker'!$S$7)</f>
        <v/>
      </c>
    </row>
    <row r="20">
      <c r="A20" s="29">
        <f>IF('Fee Tracker'!$A$8="","",'Fee Tracker'!$B$8)</f>
        <v/>
      </c>
      <c r="B20" s="36">
        <f>IF('Fee Tracker'!$A$8="","",'Fee Tracker'!$L$8)</f>
        <v/>
      </c>
      <c r="C20" s="36">
        <f>IF('Fee Tracker'!$A$8="","",'Fee Tracker'!$M$8)</f>
        <v/>
      </c>
      <c r="D20" s="36">
        <f>IF('Fee Tracker'!$A$8="","",'Fee Tracker'!$Q$8)</f>
        <v/>
      </c>
      <c r="E20" s="36">
        <f>IF('Fee Tracker'!$A$8="","",'Fee Tracker'!$S$8)</f>
        <v/>
      </c>
    </row>
    <row r="21">
      <c r="A21" s="30">
        <f>IF('Fee Tracker'!$A$9="","",'Fee Tracker'!$B$9)</f>
        <v/>
      </c>
      <c r="B21" s="38">
        <f>IF('Fee Tracker'!$A$9="","",'Fee Tracker'!$L$9)</f>
        <v/>
      </c>
      <c r="C21" s="38">
        <f>IF('Fee Tracker'!$A$9="","",'Fee Tracker'!$M$9)</f>
        <v/>
      </c>
      <c r="D21" s="38">
        <f>IF('Fee Tracker'!$A$9="","",'Fee Tracker'!$Q$9)</f>
        <v/>
      </c>
      <c r="E21" s="38">
        <f>IF('Fee Tracker'!$A$9="","",'Fee Tracker'!$S$9)</f>
        <v/>
      </c>
    </row>
    <row r="22">
      <c r="A22" s="29">
        <f>IF('Fee Tracker'!$A$10="","",'Fee Tracker'!$B$10)</f>
        <v/>
      </c>
      <c r="B22" s="36">
        <f>IF('Fee Tracker'!$A$10="","",'Fee Tracker'!$L$10)</f>
        <v/>
      </c>
      <c r="C22" s="36">
        <f>IF('Fee Tracker'!$A$10="","",'Fee Tracker'!$M$10)</f>
        <v/>
      </c>
      <c r="D22" s="36">
        <f>IF('Fee Tracker'!$A$10="","",'Fee Tracker'!$Q$10)</f>
        <v/>
      </c>
      <c r="E22" s="36">
        <f>IF('Fee Tracker'!$A$10="","",'Fee Tracker'!$S$10)</f>
        <v/>
      </c>
    </row>
    <row r="23">
      <c r="A23" s="30">
        <f>IF('Fee Tracker'!$A$11="","",'Fee Tracker'!$B$11)</f>
        <v/>
      </c>
      <c r="B23" s="38">
        <f>IF('Fee Tracker'!$A$11="","",'Fee Tracker'!$L$11)</f>
        <v/>
      </c>
      <c r="C23" s="38">
        <f>IF('Fee Tracker'!$A$11="","",'Fee Tracker'!$M$11)</f>
        <v/>
      </c>
      <c r="D23" s="38">
        <f>IF('Fee Tracker'!$A$11="","",'Fee Tracker'!$Q$11)</f>
        <v/>
      </c>
      <c r="E23" s="38">
        <f>IF('Fee Tracker'!$A$11="","",'Fee Tracker'!$S$11)</f>
        <v/>
      </c>
    </row>
    <row r="24">
      <c r="A24" s="29">
        <f>IF('Fee Tracker'!$A$12="","",'Fee Tracker'!$B$12)</f>
        <v/>
      </c>
      <c r="B24" s="36">
        <f>IF('Fee Tracker'!$A$12="","",'Fee Tracker'!$L$12)</f>
        <v/>
      </c>
      <c r="C24" s="36">
        <f>IF('Fee Tracker'!$A$12="","",'Fee Tracker'!$M$12)</f>
        <v/>
      </c>
      <c r="D24" s="36">
        <f>IF('Fee Tracker'!$A$12="","",'Fee Tracker'!$Q$12)</f>
        <v/>
      </c>
      <c r="E24" s="36">
        <f>IF('Fee Tracker'!$A$12="","",'Fee Tracker'!$S$12)</f>
        <v/>
      </c>
    </row>
    <row r="25">
      <c r="A25" s="30">
        <f>IF('Fee Tracker'!$A$13="","",'Fee Tracker'!$B$13)</f>
        <v/>
      </c>
      <c r="B25" s="38">
        <f>IF('Fee Tracker'!$A$13="","",'Fee Tracker'!$L$13)</f>
        <v/>
      </c>
      <c r="C25" s="38">
        <f>IF('Fee Tracker'!$A$13="","",'Fee Tracker'!$M$13)</f>
        <v/>
      </c>
      <c r="D25" s="38">
        <f>IF('Fee Tracker'!$A$13="","",'Fee Tracker'!$Q$13)</f>
        <v/>
      </c>
      <c r="E25" s="38">
        <f>IF('Fee Tracker'!$A$13="","",'Fee Tracker'!$S$13)</f>
        <v/>
      </c>
    </row>
    <row r="26">
      <c r="A26" s="30">
        <f>IF('Fee Tracker'!$A$14="","",'Fee Tracker'!$B$14)</f>
        <v/>
      </c>
      <c r="B26" s="38">
        <f>IF('Fee Tracker'!$A$14="","",'Fee Tracker'!$L$14)</f>
        <v/>
      </c>
      <c r="C26" s="38">
        <f>IF('Fee Tracker'!$A$14="","",'Fee Tracker'!$M$14)</f>
        <v/>
      </c>
      <c r="D26" s="38">
        <f>IF('Fee Tracker'!$A$14="","",'Fee Tracker'!$Q$14)</f>
        <v/>
      </c>
      <c r="E26" s="38">
        <f>IF('Fee Tracker'!$A$14="","",'Fee Tracker'!$S$14)</f>
        <v/>
      </c>
    </row>
    <row r="27">
      <c r="A27" s="30">
        <f>IF('Fee Tracker'!$A$15="","",'Fee Tracker'!$B$15)</f>
        <v/>
      </c>
      <c r="B27" s="38">
        <f>IF('Fee Tracker'!$A$15="","",'Fee Tracker'!$L$15)</f>
        <v/>
      </c>
      <c r="C27" s="38">
        <f>IF('Fee Tracker'!$A$15="","",'Fee Tracker'!$M$15)</f>
        <v/>
      </c>
      <c r="D27" s="38">
        <f>IF('Fee Tracker'!$A$15="","",'Fee Tracker'!$Q$15)</f>
        <v/>
      </c>
      <c r="E27" s="38">
        <f>IF('Fee Tracker'!$A$15="","",'Fee Tracker'!$S$15)</f>
        <v/>
      </c>
    </row>
    <row r="28">
      <c r="A28" s="30">
        <f>IF('Fee Tracker'!$A$16="","",'Fee Tracker'!$B$16)</f>
        <v/>
      </c>
      <c r="B28" s="38">
        <f>IF('Fee Tracker'!$A$16="","",'Fee Tracker'!$L$16)</f>
        <v/>
      </c>
      <c r="C28" s="38">
        <f>IF('Fee Tracker'!$A$16="","",'Fee Tracker'!$M$16)</f>
        <v/>
      </c>
      <c r="D28" s="38">
        <f>IF('Fee Tracker'!$A$16="","",'Fee Tracker'!$Q$16)</f>
        <v/>
      </c>
      <c r="E28" s="38">
        <f>IF('Fee Tracker'!$A$16="","",'Fee Tracker'!$S$16)</f>
        <v/>
      </c>
    </row>
    <row r="29">
      <c r="A29" s="30">
        <f>IF('Fee Tracker'!$A$17="","",'Fee Tracker'!$B$17)</f>
        <v/>
      </c>
      <c r="B29" s="38">
        <f>IF('Fee Tracker'!$A$17="","",'Fee Tracker'!$L$17)</f>
        <v/>
      </c>
      <c r="C29" s="38">
        <f>IF('Fee Tracker'!$A$17="","",'Fee Tracker'!$M$17)</f>
        <v/>
      </c>
      <c r="D29" s="38">
        <f>IF('Fee Tracker'!$A$17="","",'Fee Tracker'!$Q$17)</f>
        <v/>
      </c>
      <c r="E29" s="38">
        <f>IF('Fee Tracker'!$A$17="","",'Fee Tracker'!$S$17)</f>
        <v/>
      </c>
    </row>
    <row r="30">
      <c r="A30" s="30">
        <f>IF('Fee Tracker'!$A$18="","",'Fee Tracker'!$B$18)</f>
        <v/>
      </c>
      <c r="B30" s="38">
        <f>IF('Fee Tracker'!$A$18="","",'Fee Tracker'!$L$18)</f>
        <v/>
      </c>
      <c r="C30" s="38">
        <f>IF('Fee Tracker'!$A$18="","",'Fee Tracker'!$M$18)</f>
        <v/>
      </c>
      <c r="D30" s="38">
        <f>IF('Fee Tracker'!$A$18="","",'Fee Tracker'!$Q$18)</f>
        <v/>
      </c>
      <c r="E30" s="38">
        <f>IF('Fee Tracker'!$A$18="","",'Fee Tracker'!$S$18)</f>
        <v/>
      </c>
    </row>
    <row r="31">
      <c r="A31" s="30">
        <f>IF('Fee Tracker'!$A$19="","",'Fee Tracker'!$B$19)</f>
        <v/>
      </c>
      <c r="B31" s="38">
        <f>IF('Fee Tracker'!$A$19="","",'Fee Tracker'!$L$19)</f>
        <v/>
      </c>
      <c r="C31" s="38">
        <f>IF('Fee Tracker'!$A$19="","",'Fee Tracker'!$M$19)</f>
        <v/>
      </c>
      <c r="D31" s="38">
        <f>IF('Fee Tracker'!$A$19="","",'Fee Tracker'!$Q$19)</f>
        <v/>
      </c>
      <c r="E31" s="38">
        <f>IF('Fee Tracker'!$A$19="","",'Fee Tracker'!$S$19)</f>
        <v/>
      </c>
    </row>
    <row r="32">
      <c r="A32" s="30">
        <f>IF('Fee Tracker'!$A$20="","",'Fee Tracker'!$B$20)</f>
        <v/>
      </c>
      <c r="B32" s="38">
        <f>IF('Fee Tracker'!$A$20="","",'Fee Tracker'!$L$20)</f>
        <v/>
      </c>
      <c r="C32" s="38">
        <f>IF('Fee Tracker'!$A$20="","",'Fee Tracker'!$M$20)</f>
        <v/>
      </c>
      <c r="D32" s="38">
        <f>IF('Fee Tracker'!$A$20="","",'Fee Tracker'!$Q$20)</f>
        <v/>
      </c>
      <c r="E32" s="38">
        <f>IF('Fee Tracker'!$A$20="","",'Fee Tracker'!$S$20)</f>
        <v/>
      </c>
    </row>
    <row r="33">
      <c r="A33" s="30">
        <f>IF('Fee Tracker'!$A$21="","",'Fee Tracker'!$B$21)</f>
        <v/>
      </c>
      <c r="B33" s="38">
        <f>IF('Fee Tracker'!$A$21="","",'Fee Tracker'!$L$21)</f>
        <v/>
      </c>
      <c r="C33" s="38">
        <f>IF('Fee Tracker'!$A$21="","",'Fee Tracker'!$M$21)</f>
        <v/>
      </c>
      <c r="D33" s="38">
        <f>IF('Fee Tracker'!$A$21="","",'Fee Tracker'!$Q$21)</f>
        <v/>
      </c>
      <c r="E33" s="38">
        <f>IF('Fee Tracker'!$A$21="","",'Fee Tracker'!$S$21)</f>
        <v/>
      </c>
    </row>
    <row r="34">
      <c r="A34" s="30">
        <f>IF('Fee Tracker'!$A$22="","",'Fee Tracker'!$B$22)</f>
        <v/>
      </c>
      <c r="B34" s="38">
        <f>IF('Fee Tracker'!$A$22="","",'Fee Tracker'!$L$22)</f>
        <v/>
      </c>
      <c r="C34" s="38">
        <f>IF('Fee Tracker'!$A$22="","",'Fee Tracker'!$M$22)</f>
        <v/>
      </c>
      <c r="D34" s="38">
        <f>IF('Fee Tracker'!$A$22="","",'Fee Tracker'!$Q$22)</f>
        <v/>
      </c>
      <c r="E34" s="38">
        <f>IF('Fee Tracker'!$A$22="","",'Fee Tracker'!$S$22)</f>
        <v/>
      </c>
    </row>
    <row r="35">
      <c r="A35" s="30">
        <f>IF('Fee Tracker'!$A$23="","",'Fee Tracker'!$B$23)</f>
        <v/>
      </c>
      <c r="B35" s="38">
        <f>IF('Fee Tracker'!$A$23="","",'Fee Tracker'!$L$23)</f>
        <v/>
      </c>
      <c r="C35" s="38">
        <f>IF('Fee Tracker'!$A$23="","",'Fee Tracker'!$M$23)</f>
        <v/>
      </c>
      <c r="D35" s="38">
        <f>IF('Fee Tracker'!$A$23="","",'Fee Tracker'!$Q$23)</f>
        <v/>
      </c>
      <c r="E35" s="38">
        <f>IF('Fee Tracker'!$A$23="","",'Fee Tracker'!$S$23)</f>
        <v/>
      </c>
    </row>
    <row r="36">
      <c r="A36" s="30">
        <f>IF('Fee Tracker'!$A$24="","",'Fee Tracker'!$B$24)</f>
        <v/>
      </c>
      <c r="B36" s="38">
        <f>IF('Fee Tracker'!$A$24="","",'Fee Tracker'!$L$24)</f>
        <v/>
      </c>
      <c r="C36" s="38">
        <f>IF('Fee Tracker'!$A$24="","",'Fee Tracker'!$M$24)</f>
        <v/>
      </c>
      <c r="D36" s="38">
        <f>IF('Fee Tracker'!$A$24="","",'Fee Tracker'!$Q$24)</f>
        <v/>
      </c>
      <c r="E36" s="38">
        <f>IF('Fee Tracker'!$A$24="","",'Fee Tracker'!$S$24)</f>
        <v/>
      </c>
    </row>
    <row r="37">
      <c r="A37" s="30">
        <f>IF('Fee Tracker'!$A$25="","",'Fee Tracker'!$B$25)</f>
        <v/>
      </c>
      <c r="B37" s="38">
        <f>IF('Fee Tracker'!$A$25="","",'Fee Tracker'!$L$25)</f>
        <v/>
      </c>
      <c r="C37" s="38">
        <f>IF('Fee Tracker'!$A$25="","",'Fee Tracker'!$M$25)</f>
        <v/>
      </c>
      <c r="D37" s="38">
        <f>IF('Fee Tracker'!$A$25="","",'Fee Tracker'!$Q$25)</f>
        <v/>
      </c>
      <c r="E37" s="38">
        <f>IF('Fee Tracker'!$A$25="","",'Fee Tracker'!$S$25)</f>
        <v/>
      </c>
    </row>
    <row r="38">
      <c r="A38" s="30">
        <f>IF('Fee Tracker'!$A$26="","",'Fee Tracker'!$B$26)</f>
        <v/>
      </c>
      <c r="B38" s="38">
        <f>IF('Fee Tracker'!$A$26="","",'Fee Tracker'!$L$26)</f>
        <v/>
      </c>
      <c r="C38" s="38">
        <f>IF('Fee Tracker'!$A$26="","",'Fee Tracker'!$M$26)</f>
        <v/>
      </c>
      <c r="D38" s="38">
        <f>IF('Fee Tracker'!$A$26="","",'Fee Tracker'!$Q$26)</f>
        <v/>
      </c>
      <c r="E38" s="38">
        <f>IF('Fee Tracker'!$A$26="","",'Fee Tracker'!$S$26)</f>
        <v/>
      </c>
    </row>
    <row r="39">
      <c r="A39" s="30">
        <f>IF('Fee Tracker'!$A$27="","",'Fee Tracker'!$B$27)</f>
        <v/>
      </c>
      <c r="B39" s="38">
        <f>IF('Fee Tracker'!$A$27="","",'Fee Tracker'!$L$27)</f>
        <v/>
      </c>
      <c r="C39" s="38">
        <f>IF('Fee Tracker'!$A$27="","",'Fee Tracker'!$M$27)</f>
        <v/>
      </c>
      <c r="D39" s="38">
        <f>IF('Fee Tracker'!$A$27="","",'Fee Tracker'!$Q$27)</f>
        <v/>
      </c>
      <c r="E39" s="38">
        <f>IF('Fee Tracker'!$A$27="","",'Fee Tracker'!$S$27)</f>
        <v/>
      </c>
    </row>
    <row r="40">
      <c r="A40" s="30">
        <f>IF('Fee Tracker'!$A$28="","",'Fee Tracker'!$B$28)</f>
        <v/>
      </c>
      <c r="B40" s="38">
        <f>IF('Fee Tracker'!$A$28="","",'Fee Tracker'!$L$28)</f>
        <v/>
      </c>
      <c r="C40" s="38">
        <f>IF('Fee Tracker'!$A$28="","",'Fee Tracker'!$M$28)</f>
        <v/>
      </c>
      <c r="D40" s="38">
        <f>IF('Fee Tracker'!$A$28="","",'Fee Tracker'!$Q$28)</f>
        <v/>
      </c>
      <c r="E40" s="38">
        <f>IF('Fee Tracker'!$A$28="","",'Fee Tracker'!$S$28)</f>
        <v/>
      </c>
    </row>
    <row r="41">
      <c r="A41" s="30">
        <f>IF('Fee Tracker'!$A$29="","",'Fee Tracker'!$B$29)</f>
        <v/>
      </c>
      <c r="B41" s="38">
        <f>IF('Fee Tracker'!$A$29="","",'Fee Tracker'!$L$29)</f>
        <v/>
      </c>
      <c r="C41" s="38">
        <f>IF('Fee Tracker'!$A$29="","",'Fee Tracker'!$M$29)</f>
        <v/>
      </c>
      <c r="D41" s="38">
        <f>IF('Fee Tracker'!$A$29="","",'Fee Tracker'!$Q$29)</f>
        <v/>
      </c>
      <c r="E41" s="38">
        <f>IF('Fee Tracker'!$A$29="","",'Fee Tracker'!$S$29)</f>
        <v/>
      </c>
    </row>
    <row r="42">
      <c r="A42" s="30">
        <f>IF('Fee Tracker'!$A$30="","",'Fee Tracker'!$B$30)</f>
        <v/>
      </c>
      <c r="B42" s="38">
        <f>IF('Fee Tracker'!$A$30="","",'Fee Tracker'!$L$30)</f>
        <v/>
      </c>
      <c r="C42" s="38">
        <f>IF('Fee Tracker'!$A$30="","",'Fee Tracker'!$M$30)</f>
        <v/>
      </c>
      <c r="D42" s="38">
        <f>IF('Fee Tracker'!$A$30="","",'Fee Tracker'!$Q$30)</f>
        <v/>
      </c>
      <c r="E42" s="38">
        <f>IF('Fee Tracker'!$A$30="","",'Fee Tracker'!$S$30)</f>
        <v/>
      </c>
    </row>
    <row r="43">
      <c r="A43" s="30">
        <f>IF('Fee Tracker'!$A$31="","",'Fee Tracker'!$B$31)</f>
        <v/>
      </c>
      <c r="B43" s="38">
        <f>IF('Fee Tracker'!$A$31="","",'Fee Tracker'!$L$31)</f>
        <v/>
      </c>
      <c r="C43" s="38">
        <f>IF('Fee Tracker'!$A$31="","",'Fee Tracker'!$M$31)</f>
        <v/>
      </c>
      <c r="D43" s="38">
        <f>IF('Fee Tracker'!$A$31="","",'Fee Tracker'!$Q$31)</f>
        <v/>
      </c>
      <c r="E43" s="38">
        <f>IF('Fee Tracker'!$A$31="","",'Fee Tracker'!$S$31)</f>
        <v/>
      </c>
    </row>
    <row r="44">
      <c r="A44" s="30">
        <f>IF('Fee Tracker'!$A$32="","",'Fee Tracker'!$B$32)</f>
        <v/>
      </c>
      <c r="B44" s="38">
        <f>IF('Fee Tracker'!$A$32="","",'Fee Tracker'!$L$32)</f>
        <v/>
      </c>
      <c r="C44" s="38">
        <f>IF('Fee Tracker'!$A$32="","",'Fee Tracker'!$M$32)</f>
        <v/>
      </c>
      <c r="D44" s="38">
        <f>IF('Fee Tracker'!$A$32="","",'Fee Tracker'!$Q$32)</f>
        <v/>
      </c>
      <c r="E44" s="38">
        <f>IF('Fee Tracker'!$A$32="","",'Fee Tracker'!$S$32)</f>
        <v/>
      </c>
    </row>
    <row r="45">
      <c r="A45" s="30">
        <f>IF('Fee Tracker'!$A$33="","",'Fee Tracker'!$B$33)</f>
        <v/>
      </c>
      <c r="B45" s="38">
        <f>IF('Fee Tracker'!$A$33="","",'Fee Tracker'!$L$33)</f>
        <v/>
      </c>
      <c r="C45" s="38">
        <f>IF('Fee Tracker'!$A$33="","",'Fee Tracker'!$M$33)</f>
        <v/>
      </c>
      <c r="D45" s="38">
        <f>IF('Fee Tracker'!$A$33="","",'Fee Tracker'!$Q$33)</f>
        <v/>
      </c>
      <c r="E45" s="38">
        <f>IF('Fee Tracker'!$A$33="","",'Fee Tracker'!$S$33)</f>
        <v/>
      </c>
    </row>
    <row r="46">
      <c r="A46" s="30">
        <f>IF('Fee Tracker'!$A$34="","",'Fee Tracker'!$B$34)</f>
        <v/>
      </c>
      <c r="B46" s="38">
        <f>IF('Fee Tracker'!$A$34="","",'Fee Tracker'!$L$34)</f>
        <v/>
      </c>
      <c r="C46" s="38">
        <f>IF('Fee Tracker'!$A$34="","",'Fee Tracker'!$M$34)</f>
        <v/>
      </c>
      <c r="D46" s="38">
        <f>IF('Fee Tracker'!$A$34="","",'Fee Tracker'!$Q$34)</f>
        <v/>
      </c>
      <c r="E46" s="38">
        <f>IF('Fee Tracker'!$A$34="","",'Fee Tracker'!$S$34)</f>
        <v/>
      </c>
    </row>
    <row r="47">
      <c r="A47" s="30">
        <f>IF('Fee Tracker'!$A$35="","",'Fee Tracker'!$B$35)</f>
        <v/>
      </c>
      <c r="B47" s="38">
        <f>IF('Fee Tracker'!$A$35="","",'Fee Tracker'!$L$35)</f>
        <v/>
      </c>
      <c r="C47" s="38">
        <f>IF('Fee Tracker'!$A$35="","",'Fee Tracker'!$M$35)</f>
        <v/>
      </c>
      <c r="D47" s="38">
        <f>IF('Fee Tracker'!$A$35="","",'Fee Tracker'!$Q$35)</f>
        <v/>
      </c>
      <c r="E47" s="38">
        <f>IF('Fee Tracker'!$A$35="","",'Fee Tracker'!$S$35)</f>
        <v/>
      </c>
    </row>
    <row r="48">
      <c r="A48" s="30">
        <f>IF('Fee Tracker'!$A$36="","",'Fee Tracker'!$B$36)</f>
        <v/>
      </c>
      <c r="B48" s="38">
        <f>IF('Fee Tracker'!$A$36="","",'Fee Tracker'!$L$36)</f>
        <v/>
      </c>
      <c r="C48" s="38">
        <f>IF('Fee Tracker'!$A$36="","",'Fee Tracker'!$M$36)</f>
        <v/>
      </c>
      <c r="D48" s="38">
        <f>IF('Fee Tracker'!$A$36="","",'Fee Tracker'!$Q$36)</f>
        <v/>
      </c>
      <c r="E48" s="38">
        <f>IF('Fee Tracker'!$A$36="","",'Fee Tracker'!$S$36)</f>
        <v/>
      </c>
    </row>
    <row r="49">
      <c r="A49" s="30">
        <f>IF('Fee Tracker'!$A$37="","",'Fee Tracker'!$B$37)</f>
        <v/>
      </c>
      <c r="B49" s="38">
        <f>IF('Fee Tracker'!$A$37="","",'Fee Tracker'!$L$37)</f>
        <v/>
      </c>
      <c r="C49" s="38">
        <f>IF('Fee Tracker'!$A$37="","",'Fee Tracker'!$M$37)</f>
        <v/>
      </c>
      <c r="D49" s="38">
        <f>IF('Fee Tracker'!$A$37="","",'Fee Tracker'!$Q$37)</f>
        <v/>
      </c>
      <c r="E49" s="38">
        <f>IF('Fee Tracker'!$A$37="","",'Fee Tracker'!$S$37)</f>
        <v/>
      </c>
    </row>
    <row r="50">
      <c r="A50" s="30">
        <f>IF('Fee Tracker'!$A$38="","",'Fee Tracker'!$B$38)</f>
        <v/>
      </c>
      <c r="B50" s="38">
        <f>IF('Fee Tracker'!$A$38="","",'Fee Tracker'!$L$38)</f>
        <v/>
      </c>
      <c r="C50" s="38">
        <f>IF('Fee Tracker'!$A$38="","",'Fee Tracker'!$M$38)</f>
        <v/>
      </c>
      <c r="D50" s="38">
        <f>IF('Fee Tracker'!$A$38="","",'Fee Tracker'!$Q$38)</f>
        <v/>
      </c>
      <c r="E50" s="38">
        <f>IF('Fee Tracker'!$A$38="","",'Fee Tracker'!$S$38)</f>
        <v/>
      </c>
    </row>
    <row r="51">
      <c r="A51" s="30">
        <f>IF('Fee Tracker'!$A$39="","",'Fee Tracker'!$B$39)</f>
        <v/>
      </c>
      <c r="B51" s="38">
        <f>IF('Fee Tracker'!$A$39="","",'Fee Tracker'!$L$39)</f>
        <v/>
      </c>
      <c r="C51" s="38">
        <f>IF('Fee Tracker'!$A$39="","",'Fee Tracker'!$M$39)</f>
        <v/>
      </c>
      <c r="D51" s="38">
        <f>IF('Fee Tracker'!$A$39="","",'Fee Tracker'!$Q$39)</f>
        <v/>
      </c>
      <c r="E51" s="38">
        <f>IF('Fee Tracker'!$A$39="","",'Fee Tracker'!$S$39)</f>
        <v/>
      </c>
    </row>
    <row r="52">
      <c r="A52" s="30">
        <f>IF('Fee Tracker'!$A$40="","",'Fee Tracker'!$B$40)</f>
        <v/>
      </c>
      <c r="B52" s="38">
        <f>IF('Fee Tracker'!$A$40="","",'Fee Tracker'!$L$40)</f>
        <v/>
      </c>
      <c r="C52" s="38">
        <f>IF('Fee Tracker'!$A$40="","",'Fee Tracker'!$M$40)</f>
        <v/>
      </c>
      <c r="D52" s="38">
        <f>IF('Fee Tracker'!$A$40="","",'Fee Tracker'!$Q$40)</f>
        <v/>
      </c>
      <c r="E52" s="38">
        <f>IF('Fee Tracker'!$A$40="","",'Fee Tracker'!$S$40)</f>
        <v/>
      </c>
    </row>
    <row r="53">
      <c r="A53" s="30">
        <f>IF('Fee Tracker'!$A$41="","",'Fee Tracker'!$B$41)</f>
        <v/>
      </c>
      <c r="B53" s="38">
        <f>IF('Fee Tracker'!$A$41="","",'Fee Tracker'!$L$41)</f>
        <v/>
      </c>
      <c r="C53" s="38">
        <f>IF('Fee Tracker'!$A$41="","",'Fee Tracker'!$M$41)</f>
        <v/>
      </c>
      <c r="D53" s="38">
        <f>IF('Fee Tracker'!$A$41="","",'Fee Tracker'!$Q$41)</f>
        <v/>
      </c>
      <c r="E53" s="38">
        <f>IF('Fee Tracker'!$A$41="","",'Fee Tracker'!$S$41)</f>
        <v/>
      </c>
    </row>
    <row r="54">
      <c r="A54" s="30">
        <f>IF('Fee Tracker'!$A$42="","",'Fee Tracker'!$B$42)</f>
        <v/>
      </c>
      <c r="B54" s="38">
        <f>IF('Fee Tracker'!$A$42="","",'Fee Tracker'!$L$42)</f>
        <v/>
      </c>
      <c r="C54" s="38">
        <f>IF('Fee Tracker'!$A$42="","",'Fee Tracker'!$M$42)</f>
        <v/>
      </c>
      <c r="D54" s="38">
        <f>IF('Fee Tracker'!$A$42="","",'Fee Tracker'!$Q$42)</f>
        <v/>
      </c>
      <c r="E54" s="38">
        <f>IF('Fee Tracker'!$A$42="","",'Fee Tracker'!$S$42)</f>
        <v/>
      </c>
    </row>
    <row r="55">
      <c r="A55" s="30">
        <f>IF('Fee Tracker'!$A$43="","",'Fee Tracker'!$B$43)</f>
        <v/>
      </c>
      <c r="B55" s="38">
        <f>IF('Fee Tracker'!$A$43="","",'Fee Tracker'!$L$43)</f>
        <v/>
      </c>
      <c r="C55" s="38">
        <f>IF('Fee Tracker'!$A$43="","",'Fee Tracker'!$M$43)</f>
        <v/>
      </c>
      <c r="D55" s="38">
        <f>IF('Fee Tracker'!$A$43="","",'Fee Tracker'!$Q$43)</f>
        <v/>
      </c>
      <c r="E55" s="38">
        <f>IF('Fee Tracker'!$A$43="","",'Fee Tracker'!$S$43)</f>
        <v/>
      </c>
    </row>
    <row r="56">
      <c r="A56" s="30">
        <f>IF('Fee Tracker'!$A$44="","",'Fee Tracker'!$B$44)</f>
        <v/>
      </c>
      <c r="B56" s="38">
        <f>IF('Fee Tracker'!$A$44="","",'Fee Tracker'!$L$44)</f>
        <v/>
      </c>
      <c r="C56" s="38">
        <f>IF('Fee Tracker'!$A$44="","",'Fee Tracker'!$M$44)</f>
        <v/>
      </c>
      <c r="D56" s="38">
        <f>IF('Fee Tracker'!$A$44="","",'Fee Tracker'!$Q$44)</f>
        <v/>
      </c>
      <c r="E56" s="38">
        <f>IF('Fee Tracker'!$A$44="","",'Fee Tracker'!$S$44)</f>
        <v/>
      </c>
    </row>
    <row r="57">
      <c r="A57" s="30">
        <f>IF('Fee Tracker'!$A$45="","",'Fee Tracker'!$B$45)</f>
        <v/>
      </c>
      <c r="B57" s="38">
        <f>IF('Fee Tracker'!$A$45="","",'Fee Tracker'!$L$45)</f>
        <v/>
      </c>
      <c r="C57" s="38">
        <f>IF('Fee Tracker'!$A$45="","",'Fee Tracker'!$M$45)</f>
        <v/>
      </c>
      <c r="D57" s="38">
        <f>IF('Fee Tracker'!$A$45="","",'Fee Tracker'!$Q$45)</f>
        <v/>
      </c>
      <c r="E57" s="38">
        <f>IF('Fee Tracker'!$A$45="","",'Fee Tracker'!$S$45)</f>
        <v/>
      </c>
    </row>
    <row r="58">
      <c r="A58" s="30">
        <f>IF('Fee Tracker'!$A$46="","",'Fee Tracker'!$B$46)</f>
        <v/>
      </c>
      <c r="B58" s="38">
        <f>IF('Fee Tracker'!$A$46="","",'Fee Tracker'!$L$46)</f>
        <v/>
      </c>
      <c r="C58" s="38">
        <f>IF('Fee Tracker'!$A$46="","",'Fee Tracker'!$M$46)</f>
        <v/>
      </c>
      <c r="D58" s="38">
        <f>IF('Fee Tracker'!$A$46="","",'Fee Tracker'!$Q$46)</f>
        <v/>
      </c>
      <c r="E58" s="38">
        <f>IF('Fee Tracker'!$A$46="","",'Fee Tracker'!$S$46)</f>
        <v/>
      </c>
    </row>
    <row r="59">
      <c r="A59" s="30">
        <f>IF('Fee Tracker'!$A$47="","",'Fee Tracker'!$B$47)</f>
        <v/>
      </c>
      <c r="B59" s="38">
        <f>IF('Fee Tracker'!$A$47="","",'Fee Tracker'!$L$47)</f>
        <v/>
      </c>
      <c r="C59" s="38">
        <f>IF('Fee Tracker'!$A$47="","",'Fee Tracker'!$M$47)</f>
        <v/>
      </c>
      <c r="D59" s="38">
        <f>IF('Fee Tracker'!$A$47="","",'Fee Tracker'!$Q$47)</f>
        <v/>
      </c>
      <c r="E59" s="38">
        <f>IF('Fee Tracker'!$A$47="","",'Fee Tracker'!$S$47)</f>
        <v/>
      </c>
    </row>
    <row r="60">
      <c r="A60" s="30">
        <f>IF('Fee Tracker'!$A$48="","",'Fee Tracker'!$B$48)</f>
        <v/>
      </c>
      <c r="B60" s="38">
        <f>IF('Fee Tracker'!$A$48="","",'Fee Tracker'!$L$48)</f>
        <v/>
      </c>
      <c r="C60" s="38">
        <f>IF('Fee Tracker'!$A$48="","",'Fee Tracker'!$M$48)</f>
        <v/>
      </c>
      <c r="D60" s="38">
        <f>IF('Fee Tracker'!$A$48="","",'Fee Tracker'!$Q$48)</f>
        <v/>
      </c>
      <c r="E60" s="38">
        <f>IF('Fee Tracker'!$A$48="","",'Fee Tracker'!$S$48)</f>
        <v/>
      </c>
    </row>
    <row r="61">
      <c r="A61" s="30">
        <f>IF('Fee Tracker'!$A$49="","",'Fee Tracker'!$B$49)</f>
        <v/>
      </c>
      <c r="B61" s="38">
        <f>IF('Fee Tracker'!$A$49="","",'Fee Tracker'!$L$49)</f>
        <v/>
      </c>
      <c r="C61" s="38">
        <f>IF('Fee Tracker'!$A$49="","",'Fee Tracker'!$M$49)</f>
        <v/>
      </c>
      <c r="D61" s="38">
        <f>IF('Fee Tracker'!$A$49="","",'Fee Tracker'!$Q$49)</f>
        <v/>
      </c>
      <c r="E61" s="38">
        <f>IF('Fee Tracker'!$A$49="","",'Fee Tracker'!$S$49)</f>
        <v/>
      </c>
    </row>
    <row r="62">
      <c r="A62" s="30">
        <f>IF('Fee Tracker'!$A$50="","",'Fee Tracker'!$B$50)</f>
        <v/>
      </c>
      <c r="B62" s="38">
        <f>IF('Fee Tracker'!$A$50="","",'Fee Tracker'!$L$50)</f>
        <v/>
      </c>
      <c r="C62" s="38">
        <f>IF('Fee Tracker'!$A$50="","",'Fee Tracker'!$M$50)</f>
        <v/>
      </c>
      <c r="D62" s="38">
        <f>IF('Fee Tracker'!$A$50="","",'Fee Tracker'!$Q$50)</f>
        <v/>
      </c>
      <c r="E62" s="38">
        <f>IF('Fee Tracker'!$A$50="","",'Fee Tracker'!$S$50)</f>
        <v/>
      </c>
    </row>
    <row r="63">
      <c r="A63" s="30">
        <f>IF('Fee Tracker'!$A$51="","",'Fee Tracker'!$B$51)</f>
        <v/>
      </c>
      <c r="B63" s="38">
        <f>IF('Fee Tracker'!$A$51="","",'Fee Tracker'!$L$51)</f>
        <v/>
      </c>
      <c r="C63" s="38">
        <f>IF('Fee Tracker'!$A$51="","",'Fee Tracker'!$M$51)</f>
        <v/>
      </c>
      <c r="D63" s="38">
        <f>IF('Fee Tracker'!$A$51="","",'Fee Tracker'!$Q$51)</f>
        <v/>
      </c>
      <c r="E63" s="38">
        <f>IF('Fee Tracker'!$A$51="","",'Fee Tracker'!$S$51)</f>
        <v/>
      </c>
    </row>
    <row r="64">
      <c r="A64" s="30">
        <f>IF('Fee Tracker'!$A$52="","",'Fee Tracker'!$B$52)</f>
        <v/>
      </c>
      <c r="B64" s="38">
        <f>IF('Fee Tracker'!$A$52="","",'Fee Tracker'!$L$52)</f>
        <v/>
      </c>
      <c r="C64" s="38">
        <f>IF('Fee Tracker'!$A$52="","",'Fee Tracker'!$M$52)</f>
        <v/>
      </c>
      <c r="D64" s="38">
        <f>IF('Fee Tracker'!$A$52="","",'Fee Tracker'!$Q$52)</f>
        <v/>
      </c>
      <c r="E64" s="38">
        <f>IF('Fee Tracker'!$A$52="","",'Fee Tracker'!$S$52)</f>
        <v/>
      </c>
    </row>
    <row r="65">
      <c r="A65" s="30">
        <f>IF('Fee Tracker'!$A$53="","",'Fee Tracker'!$B$53)</f>
        <v/>
      </c>
      <c r="B65" s="38">
        <f>IF('Fee Tracker'!$A$53="","",'Fee Tracker'!$L$53)</f>
        <v/>
      </c>
      <c r="C65" s="38">
        <f>IF('Fee Tracker'!$A$53="","",'Fee Tracker'!$M$53)</f>
        <v/>
      </c>
      <c r="D65" s="38">
        <f>IF('Fee Tracker'!$A$53="","",'Fee Tracker'!$Q$53)</f>
        <v/>
      </c>
      <c r="E65" s="38">
        <f>IF('Fee Tracker'!$A$53="","",'Fee Tracker'!$S$53)</f>
        <v/>
      </c>
    </row>
    <row r="66">
      <c r="A66" s="30">
        <f>IF('Fee Tracker'!$A$54="","",'Fee Tracker'!$B$54)</f>
        <v/>
      </c>
      <c r="B66" s="38">
        <f>IF('Fee Tracker'!$A$54="","",'Fee Tracker'!$L$54)</f>
        <v/>
      </c>
      <c r="C66" s="38">
        <f>IF('Fee Tracker'!$A$54="","",'Fee Tracker'!$M$54)</f>
        <v/>
      </c>
      <c r="D66" s="38">
        <f>IF('Fee Tracker'!$A$54="","",'Fee Tracker'!$Q$54)</f>
        <v/>
      </c>
      <c r="E66" s="38">
        <f>IF('Fee Tracker'!$A$54="","",'Fee Tracker'!$S$54)</f>
        <v/>
      </c>
    </row>
    <row r="67">
      <c r="A67" s="30">
        <f>IF('Fee Tracker'!$A$55="","",'Fee Tracker'!$B$55)</f>
        <v/>
      </c>
      <c r="B67" s="38">
        <f>IF('Fee Tracker'!$A$55="","",'Fee Tracker'!$L$55)</f>
        <v/>
      </c>
      <c r="C67" s="38">
        <f>IF('Fee Tracker'!$A$55="","",'Fee Tracker'!$M$55)</f>
        <v/>
      </c>
      <c r="D67" s="38">
        <f>IF('Fee Tracker'!$A$55="","",'Fee Tracker'!$Q$55)</f>
        <v/>
      </c>
      <c r="E67" s="38">
        <f>IF('Fee Tracker'!$A$55="","",'Fee Tracker'!$S$55)</f>
        <v/>
      </c>
    </row>
    <row r="68">
      <c r="A68" s="30">
        <f>IF('Fee Tracker'!$A$56="","",'Fee Tracker'!$B$56)</f>
        <v/>
      </c>
      <c r="B68" s="38">
        <f>IF('Fee Tracker'!$A$56="","",'Fee Tracker'!$L$56)</f>
        <v/>
      </c>
      <c r="C68" s="38">
        <f>IF('Fee Tracker'!$A$56="","",'Fee Tracker'!$M$56)</f>
        <v/>
      </c>
      <c r="D68" s="38">
        <f>IF('Fee Tracker'!$A$56="","",'Fee Tracker'!$Q$56)</f>
        <v/>
      </c>
      <c r="E68" s="38">
        <f>IF('Fee Tracker'!$A$56="","",'Fee Tracker'!$S$56)</f>
        <v/>
      </c>
    </row>
    <row r="69">
      <c r="A69" s="30">
        <f>IF('Fee Tracker'!$A$57="","",'Fee Tracker'!$B$57)</f>
        <v/>
      </c>
      <c r="B69" s="38">
        <f>IF('Fee Tracker'!$A$57="","",'Fee Tracker'!$L$57)</f>
        <v/>
      </c>
      <c r="C69" s="38">
        <f>IF('Fee Tracker'!$A$57="","",'Fee Tracker'!$M$57)</f>
        <v/>
      </c>
      <c r="D69" s="38">
        <f>IF('Fee Tracker'!$A$57="","",'Fee Tracker'!$Q$57)</f>
        <v/>
      </c>
      <c r="E69" s="38">
        <f>IF('Fee Tracker'!$A$57="","",'Fee Tracker'!$S$57)</f>
        <v/>
      </c>
    </row>
    <row r="70">
      <c r="A70" s="30">
        <f>IF('Fee Tracker'!$A$58="","",'Fee Tracker'!$B$58)</f>
        <v/>
      </c>
      <c r="B70" s="38">
        <f>IF('Fee Tracker'!$A$58="","",'Fee Tracker'!$L$58)</f>
        <v/>
      </c>
      <c r="C70" s="38">
        <f>IF('Fee Tracker'!$A$58="","",'Fee Tracker'!$M$58)</f>
        <v/>
      </c>
      <c r="D70" s="38">
        <f>IF('Fee Tracker'!$A$58="","",'Fee Tracker'!$Q$58)</f>
        <v/>
      </c>
      <c r="E70" s="38">
        <f>IF('Fee Tracker'!$A$58="","",'Fee Tracker'!$S$58)</f>
        <v/>
      </c>
    </row>
    <row r="71">
      <c r="A71" s="30">
        <f>IF('Fee Tracker'!$A$59="","",'Fee Tracker'!$B$59)</f>
        <v/>
      </c>
      <c r="B71" s="38">
        <f>IF('Fee Tracker'!$A$59="","",'Fee Tracker'!$L$59)</f>
        <v/>
      </c>
      <c r="C71" s="38">
        <f>IF('Fee Tracker'!$A$59="","",'Fee Tracker'!$M$59)</f>
        <v/>
      </c>
      <c r="D71" s="38">
        <f>IF('Fee Tracker'!$A$59="","",'Fee Tracker'!$Q$59)</f>
        <v/>
      </c>
      <c r="E71" s="38">
        <f>IF('Fee Tracker'!$A$59="","",'Fee Tracker'!$S$59)</f>
        <v/>
      </c>
    </row>
    <row r="72">
      <c r="A72" s="30">
        <f>IF('Fee Tracker'!$A$60="","",'Fee Tracker'!$B$60)</f>
        <v/>
      </c>
      <c r="B72" s="38">
        <f>IF('Fee Tracker'!$A$60="","",'Fee Tracker'!$L$60)</f>
        <v/>
      </c>
      <c r="C72" s="38">
        <f>IF('Fee Tracker'!$A$60="","",'Fee Tracker'!$M$60)</f>
        <v/>
      </c>
      <c r="D72" s="38">
        <f>IF('Fee Tracker'!$A$60="","",'Fee Tracker'!$Q$60)</f>
        <v/>
      </c>
      <c r="E72" s="38">
        <f>IF('Fee Tracker'!$A$60="","",'Fee Tracker'!$S$60)</f>
        <v/>
      </c>
    </row>
    <row r="73">
      <c r="A73" s="30">
        <f>IF('Fee Tracker'!$A$61="","",'Fee Tracker'!$B$61)</f>
        <v/>
      </c>
      <c r="B73" s="38">
        <f>IF('Fee Tracker'!$A$61="","",'Fee Tracker'!$L$61)</f>
        <v/>
      </c>
      <c r="C73" s="38">
        <f>IF('Fee Tracker'!$A$61="","",'Fee Tracker'!$M$61)</f>
        <v/>
      </c>
      <c r="D73" s="38">
        <f>IF('Fee Tracker'!$A$61="","",'Fee Tracker'!$Q$61)</f>
        <v/>
      </c>
      <c r="E73" s="38">
        <f>IF('Fee Tracker'!$A$61="","",'Fee Tracker'!$S$61)</f>
        <v/>
      </c>
    </row>
    <row r="74">
      <c r="A74" s="30">
        <f>IF('Fee Tracker'!$A$62="","",'Fee Tracker'!$B$62)</f>
        <v/>
      </c>
      <c r="B74" s="38">
        <f>IF('Fee Tracker'!$A$62="","",'Fee Tracker'!$L$62)</f>
        <v/>
      </c>
      <c r="C74" s="38">
        <f>IF('Fee Tracker'!$A$62="","",'Fee Tracker'!$M$62)</f>
        <v/>
      </c>
      <c r="D74" s="38">
        <f>IF('Fee Tracker'!$A$62="","",'Fee Tracker'!$Q$62)</f>
        <v/>
      </c>
      <c r="E74" s="38">
        <f>IF('Fee Tracker'!$A$62="","",'Fee Tracker'!$S$62)</f>
        <v/>
      </c>
    </row>
    <row r="75">
      <c r="A75" s="30">
        <f>IF('Fee Tracker'!$A$63="","",'Fee Tracker'!$B$63)</f>
        <v/>
      </c>
      <c r="B75" s="38">
        <f>IF('Fee Tracker'!$A$63="","",'Fee Tracker'!$L$63)</f>
        <v/>
      </c>
      <c r="C75" s="38">
        <f>IF('Fee Tracker'!$A$63="","",'Fee Tracker'!$M$63)</f>
        <v/>
      </c>
      <c r="D75" s="38">
        <f>IF('Fee Tracker'!$A$63="","",'Fee Tracker'!$Q$63)</f>
        <v/>
      </c>
      <c r="E75" s="38">
        <f>IF('Fee Tracker'!$A$63="","",'Fee Tracker'!$S$63)</f>
        <v/>
      </c>
    </row>
    <row r="76">
      <c r="A76" s="30">
        <f>IF('Fee Tracker'!$A$64="","",'Fee Tracker'!$B$64)</f>
        <v/>
      </c>
      <c r="B76" s="38">
        <f>IF('Fee Tracker'!$A$64="","",'Fee Tracker'!$L$64)</f>
        <v/>
      </c>
      <c r="C76" s="38">
        <f>IF('Fee Tracker'!$A$64="","",'Fee Tracker'!$M$64)</f>
        <v/>
      </c>
      <c r="D76" s="38">
        <f>IF('Fee Tracker'!$A$64="","",'Fee Tracker'!$Q$64)</f>
        <v/>
      </c>
      <c r="E76" s="38">
        <f>IF('Fee Tracker'!$A$64="","",'Fee Tracker'!$S$64)</f>
        <v/>
      </c>
    </row>
    <row r="77">
      <c r="A77" s="30">
        <f>IF('Fee Tracker'!$A$65="","",'Fee Tracker'!$B$65)</f>
        <v/>
      </c>
      <c r="B77" s="38">
        <f>IF('Fee Tracker'!$A$65="","",'Fee Tracker'!$L$65)</f>
        <v/>
      </c>
      <c r="C77" s="38">
        <f>IF('Fee Tracker'!$A$65="","",'Fee Tracker'!$M$65)</f>
        <v/>
      </c>
      <c r="D77" s="38">
        <f>IF('Fee Tracker'!$A$65="","",'Fee Tracker'!$Q$65)</f>
        <v/>
      </c>
      <c r="E77" s="38">
        <f>IF('Fee Tracker'!$A$65="","",'Fee Tracker'!$S$65)</f>
        <v/>
      </c>
    </row>
    <row r="78">
      <c r="A78" s="30">
        <f>IF('Fee Tracker'!$A$66="","",'Fee Tracker'!$B$66)</f>
        <v/>
      </c>
      <c r="B78" s="38">
        <f>IF('Fee Tracker'!$A$66="","",'Fee Tracker'!$L$66)</f>
        <v/>
      </c>
      <c r="C78" s="38">
        <f>IF('Fee Tracker'!$A$66="","",'Fee Tracker'!$M$66)</f>
        <v/>
      </c>
      <c r="D78" s="38">
        <f>IF('Fee Tracker'!$A$66="","",'Fee Tracker'!$Q$66)</f>
        <v/>
      </c>
      <c r="E78" s="38">
        <f>IF('Fee Tracker'!$A$66="","",'Fee Tracker'!$S$66)</f>
        <v/>
      </c>
    </row>
    <row r="79">
      <c r="A79" s="30">
        <f>IF('Fee Tracker'!$A$67="","",'Fee Tracker'!$B$67)</f>
        <v/>
      </c>
      <c r="B79" s="38">
        <f>IF('Fee Tracker'!$A$67="","",'Fee Tracker'!$L$67)</f>
        <v/>
      </c>
      <c r="C79" s="38">
        <f>IF('Fee Tracker'!$A$67="","",'Fee Tracker'!$M$67)</f>
        <v/>
      </c>
      <c r="D79" s="38">
        <f>IF('Fee Tracker'!$A$67="","",'Fee Tracker'!$Q$67)</f>
        <v/>
      </c>
      <c r="E79" s="38">
        <f>IF('Fee Tracker'!$A$67="","",'Fee Tracker'!$S$67)</f>
        <v/>
      </c>
    </row>
    <row r="80">
      <c r="A80" s="30">
        <f>IF('Fee Tracker'!$A$68="","",'Fee Tracker'!$B$68)</f>
        <v/>
      </c>
      <c r="B80" s="38">
        <f>IF('Fee Tracker'!$A$68="","",'Fee Tracker'!$L$68)</f>
        <v/>
      </c>
      <c r="C80" s="38">
        <f>IF('Fee Tracker'!$A$68="","",'Fee Tracker'!$M$68)</f>
        <v/>
      </c>
      <c r="D80" s="38">
        <f>IF('Fee Tracker'!$A$68="","",'Fee Tracker'!$Q$68)</f>
        <v/>
      </c>
      <c r="E80" s="38">
        <f>IF('Fee Tracker'!$A$68="","",'Fee Tracker'!$S$68)</f>
        <v/>
      </c>
    </row>
    <row r="81">
      <c r="A81" s="30">
        <f>IF('Fee Tracker'!$A$69="","",'Fee Tracker'!$B$69)</f>
        <v/>
      </c>
      <c r="B81" s="38">
        <f>IF('Fee Tracker'!$A$69="","",'Fee Tracker'!$L$69)</f>
        <v/>
      </c>
      <c r="C81" s="38">
        <f>IF('Fee Tracker'!$A$69="","",'Fee Tracker'!$M$69)</f>
        <v/>
      </c>
      <c r="D81" s="38">
        <f>IF('Fee Tracker'!$A$69="","",'Fee Tracker'!$Q$69)</f>
        <v/>
      </c>
      <c r="E81" s="38">
        <f>IF('Fee Tracker'!$A$69="","",'Fee Tracker'!$S$69)</f>
        <v/>
      </c>
    </row>
    <row r="82">
      <c r="A82" s="30">
        <f>IF('Fee Tracker'!$A$70="","",'Fee Tracker'!$B$70)</f>
        <v/>
      </c>
      <c r="B82" s="38">
        <f>IF('Fee Tracker'!$A$70="","",'Fee Tracker'!$L$70)</f>
        <v/>
      </c>
      <c r="C82" s="38">
        <f>IF('Fee Tracker'!$A$70="","",'Fee Tracker'!$M$70)</f>
        <v/>
      </c>
      <c r="D82" s="38">
        <f>IF('Fee Tracker'!$A$70="","",'Fee Tracker'!$Q$70)</f>
        <v/>
      </c>
      <c r="E82" s="38">
        <f>IF('Fee Tracker'!$A$70="","",'Fee Tracker'!$S$70)</f>
        <v/>
      </c>
    </row>
    <row r="83">
      <c r="A83" s="30">
        <f>IF('Fee Tracker'!$A$71="","",'Fee Tracker'!$B$71)</f>
        <v/>
      </c>
      <c r="B83" s="38">
        <f>IF('Fee Tracker'!$A$71="","",'Fee Tracker'!$L$71)</f>
        <v/>
      </c>
      <c r="C83" s="38">
        <f>IF('Fee Tracker'!$A$71="","",'Fee Tracker'!$M$71)</f>
        <v/>
      </c>
      <c r="D83" s="38">
        <f>IF('Fee Tracker'!$A$71="","",'Fee Tracker'!$Q$71)</f>
        <v/>
      </c>
      <c r="E83" s="38">
        <f>IF('Fee Tracker'!$A$71="","",'Fee Tracker'!$S$71)</f>
        <v/>
      </c>
    </row>
    <row r="84">
      <c r="A84" s="30">
        <f>IF('Fee Tracker'!$A$72="","",'Fee Tracker'!$B$72)</f>
        <v/>
      </c>
      <c r="B84" s="38">
        <f>IF('Fee Tracker'!$A$72="","",'Fee Tracker'!$L$72)</f>
        <v/>
      </c>
      <c r="C84" s="38">
        <f>IF('Fee Tracker'!$A$72="","",'Fee Tracker'!$M$72)</f>
        <v/>
      </c>
      <c r="D84" s="38">
        <f>IF('Fee Tracker'!$A$72="","",'Fee Tracker'!$Q$72)</f>
        <v/>
      </c>
      <c r="E84" s="38">
        <f>IF('Fee Tracker'!$A$72="","",'Fee Tracker'!$S$72)</f>
        <v/>
      </c>
    </row>
    <row r="85">
      <c r="A85" s="30">
        <f>IF('Fee Tracker'!$A$73="","",'Fee Tracker'!$B$73)</f>
        <v/>
      </c>
      <c r="B85" s="38">
        <f>IF('Fee Tracker'!$A$73="","",'Fee Tracker'!$L$73)</f>
        <v/>
      </c>
      <c r="C85" s="38">
        <f>IF('Fee Tracker'!$A$73="","",'Fee Tracker'!$M$73)</f>
        <v/>
      </c>
      <c r="D85" s="38">
        <f>IF('Fee Tracker'!$A$73="","",'Fee Tracker'!$Q$73)</f>
        <v/>
      </c>
      <c r="E85" s="38">
        <f>IF('Fee Tracker'!$A$73="","",'Fee Tracker'!$S$73)</f>
        <v/>
      </c>
    </row>
    <row r="86">
      <c r="A86" s="30">
        <f>IF('Fee Tracker'!$A$74="","",'Fee Tracker'!$B$74)</f>
        <v/>
      </c>
      <c r="B86" s="38">
        <f>IF('Fee Tracker'!$A$74="","",'Fee Tracker'!$L$74)</f>
        <v/>
      </c>
      <c r="C86" s="38">
        <f>IF('Fee Tracker'!$A$74="","",'Fee Tracker'!$M$74)</f>
        <v/>
      </c>
      <c r="D86" s="38">
        <f>IF('Fee Tracker'!$A$74="","",'Fee Tracker'!$Q$74)</f>
        <v/>
      </c>
      <c r="E86" s="38">
        <f>IF('Fee Tracker'!$A$74="","",'Fee Tracker'!$S$74)</f>
        <v/>
      </c>
    </row>
    <row r="87">
      <c r="A87" s="30">
        <f>IF('Fee Tracker'!$A$75="","",'Fee Tracker'!$B$75)</f>
        <v/>
      </c>
      <c r="B87" s="38">
        <f>IF('Fee Tracker'!$A$75="","",'Fee Tracker'!$L$75)</f>
        <v/>
      </c>
      <c r="C87" s="38">
        <f>IF('Fee Tracker'!$A$75="","",'Fee Tracker'!$M$75)</f>
        <v/>
      </c>
      <c r="D87" s="38">
        <f>IF('Fee Tracker'!$A$75="","",'Fee Tracker'!$Q$75)</f>
        <v/>
      </c>
      <c r="E87" s="38">
        <f>IF('Fee Tracker'!$A$75="","",'Fee Tracker'!$S$75)</f>
        <v/>
      </c>
    </row>
    <row r="88">
      <c r="A88" s="30">
        <f>IF('Fee Tracker'!$A$76="","",'Fee Tracker'!$B$76)</f>
        <v/>
      </c>
      <c r="B88" s="38">
        <f>IF('Fee Tracker'!$A$76="","",'Fee Tracker'!$L$76)</f>
        <v/>
      </c>
      <c r="C88" s="38">
        <f>IF('Fee Tracker'!$A$76="","",'Fee Tracker'!$M$76)</f>
        <v/>
      </c>
      <c r="D88" s="38">
        <f>IF('Fee Tracker'!$A$76="","",'Fee Tracker'!$Q$76)</f>
        <v/>
      </c>
      <c r="E88" s="38">
        <f>IF('Fee Tracker'!$A$76="","",'Fee Tracker'!$S$76)</f>
        <v/>
      </c>
    </row>
    <row r="89">
      <c r="A89" s="30">
        <f>IF('Fee Tracker'!$A$77="","",'Fee Tracker'!$B$77)</f>
        <v/>
      </c>
      <c r="B89" s="38">
        <f>IF('Fee Tracker'!$A$77="","",'Fee Tracker'!$L$77)</f>
        <v/>
      </c>
      <c r="C89" s="38">
        <f>IF('Fee Tracker'!$A$77="","",'Fee Tracker'!$M$77)</f>
        <v/>
      </c>
      <c r="D89" s="38">
        <f>IF('Fee Tracker'!$A$77="","",'Fee Tracker'!$Q$77)</f>
        <v/>
      </c>
      <c r="E89" s="38">
        <f>IF('Fee Tracker'!$A$77="","",'Fee Tracker'!$S$77)</f>
        <v/>
      </c>
    </row>
    <row r="90">
      <c r="A90" s="30">
        <f>IF('Fee Tracker'!$A$78="","",'Fee Tracker'!$B$78)</f>
        <v/>
      </c>
      <c r="B90" s="38">
        <f>IF('Fee Tracker'!$A$78="","",'Fee Tracker'!$L$78)</f>
        <v/>
      </c>
      <c r="C90" s="38">
        <f>IF('Fee Tracker'!$A$78="","",'Fee Tracker'!$M$78)</f>
        <v/>
      </c>
      <c r="D90" s="38">
        <f>IF('Fee Tracker'!$A$78="","",'Fee Tracker'!$Q$78)</f>
        <v/>
      </c>
      <c r="E90" s="38">
        <f>IF('Fee Tracker'!$A$78="","",'Fee Tracker'!$S$78)</f>
        <v/>
      </c>
    </row>
    <row r="91">
      <c r="A91" s="30">
        <f>IF('Fee Tracker'!$A$79="","",'Fee Tracker'!$B$79)</f>
        <v/>
      </c>
      <c r="B91" s="38">
        <f>IF('Fee Tracker'!$A$79="","",'Fee Tracker'!$L$79)</f>
        <v/>
      </c>
      <c r="C91" s="38">
        <f>IF('Fee Tracker'!$A$79="","",'Fee Tracker'!$M$79)</f>
        <v/>
      </c>
      <c r="D91" s="38">
        <f>IF('Fee Tracker'!$A$79="","",'Fee Tracker'!$Q$79)</f>
        <v/>
      </c>
      <c r="E91" s="38">
        <f>IF('Fee Tracker'!$A$79="","",'Fee Tracker'!$S$79)</f>
        <v/>
      </c>
    </row>
    <row r="92">
      <c r="A92" s="30">
        <f>IF('Fee Tracker'!$A$80="","",'Fee Tracker'!$B$80)</f>
        <v/>
      </c>
      <c r="B92" s="38">
        <f>IF('Fee Tracker'!$A$80="","",'Fee Tracker'!$L$80)</f>
        <v/>
      </c>
      <c r="C92" s="38">
        <f>IF('Fee Tracker'!$A$80="","",'Fee Tracker'!$M$80)</f>
        <v/>
      </c>
      <c r="D92" s="38">
        <f>IF('Fee Tracker'!$A$80="","",'Fee Tracker'!$Q$80)</f>
        <v/>
      </c>
      <c r="E92" s="38">
        <f>IF('Fee Tracker'!$A$80="","",'Fee Tracker'!$S$80)</f>
        <v/>
      </c>
    </row>
    <row r="93">
      <c r="A93" s="30">
        <f>IF('Fee Tracker'!$A$81="","",'Fee Tracker'!$B$81)</f>
        <v/>
      </c>
      <c r="B93" s="38">
        <f>IF('Fee Tracker'!$A$81="","",'Fee Tracker'!$L$81)</f>
        <v/>
      </c>
      <c r="C93" s="38">
        <f>IF('Fee Tracker'!$A$81="","",'Fee Tracker'!$M$81)</f>
        <v/>
      </c>
      <c r="D93" s="38">
        <f>IF('Fee Tracker'!$A$81="","",'Fee Tracker'!$Q$81)</f>
        <v/>
      </c>
      <c r="E93" s="38">
        <f>IF('Fee Tracker'!$A$81="","",'Fee Tracker'!$S$81)</f>
        <v/>
      </c>
    </row>
    <row r="94">
      <c r="A94" s="30">
        <f>IF('Fee Tracker'!$A$82="","",'Fee Tracker'!$B$82)</f>
        <v/>
      </c>
      <c r="B94" s="38">
        <f>IF('Fee Tracker'!$A$82="","",'Fee Tracker'!$L$82)</f>
        <v/>
      </c>
      <c r="C94" s="38">
        <f>IF('Fee Tracker'!$A$82="","",'Fee Tracker'!$M$82)</f>
        <v/>
      </c>
      <c r="D94" s="38">
        <f>IF('Fee Tracker'!$A$82="","",'Fee Tracker'!$Q$82)</f>
        <v/>
      </c>
      <c r="E94" s="38">
        <f>IF('Fee Tracker'!$A$82="","",'Fee Tracker'!$S$82)</f>
        <v/>
      </c>
    </row>
    <row r="95">
      <c r="A95" s="30">
        <f>IF('Fee Tracker'!$A$83="","",'Fee Tracker'!$B$83)</f>
        <v/>
      </c>
      <c r="B95" s="38">
        <f>IF('Fee Tracker'!$A$83="","",'Fee Tracker'!$L$83)</f>
        <v/>
      </c>
      <c r="C95" s="38">
        <f>IF('Fee Tracker'!$A$83="","",'Fee Tracker'!$M$83)</f>
        <v/>
      </c>
      <c r="D95" s="38">
        <f>IF('Fee Tracker'!$A$83="","",'Fee Tracker'!$Q$83)</f>
        <v/>
      </c>
      <c r="E95" s="38">
        <f>IF('Fee Tracker'!$A$83="","",'Fee Tracker'!$S$83)</f>
        <v/>
      </c>
    </row>
    <row r="96">
      <c r="A96" s="30">
        <f>IF('Fee Tracker'!$A$84="","",'Fee Tracker'!$B$84)</f>
        <v/>
      </c>
      <c r="B96" s="38">
        <f>IF('Fee Tracker'!$A$84="","",'Fee Tracker'!$L$84)</f>
        <v/>
      </c>
      <c r="C96" s="38">
        <f>IF('Fee Tracker'!$A$84="","",'Fee Tracker'!$M$84)</f>
        <v/>
      </c>
      <c r="D96" s="38">
        <f>IF('Fee Tracker'!$A$84="","",'Fee Tracker'!$Q$84)</f>
        <v/>
      </c>
      <c r="E96" s="38">
        <f>IF('Fee Tracker'!$A$84="","",'Fee Tracker'!$S$84)</f>
        <v/>
      </c>
    </row>
    <row r="97">
      <c r="A97" s="30">
        <f>IF('Fee Tracker'!$A$85="","",'Fee Tracker'!$B$85)</f>
        <v/>
      </c>
      <c r="B97" s="38">
        <f>IF('Fee Tracker'!$A$85="","",'Fee Tracker'!$L$85)</f>
        <v/>
      </c>
      <c r="C97" s="38">
        <f>IF('Fee Tracker'!$A$85="","",'Fee Tracker'!$M$85)</f>
        <v/>
      </c>
      <c r="D97" s="38">
        <f>IF('Fee Tracker'!$A$85="","",'Fee Tracker'!$Q$85)</f>
        <v/>
      </c>
      <c r="E97" s="38">
        <f>IF('Fee Tracker'!$A$85="","",'Fee Tracker'!$S$85)</f>
        <v/>
      </c>
    </row>
    <row r="98">
      <c r="A98" s="30">
        <f>IF('Fee Tracker'!$A$86="","",'Fee Tracker'!$B$86)</f>
        <v/>
      </c>
      <c r="B98" s="38">
        <f>IF('Fee Tracker'!$A$86="","",'Fee Tracker'!$L$86)</f>
        <v/>
      </c>
      <c r="C98" s="38">
        <f>IF('Fee Tracker'!$A$86="","",'Fee Tracker'!$M$86)</f>
        <v/>
      </c>
      <c r="D98" s="38">
        <f>IF('Fee Tracker'!$A$86="","",'Fee Tracker'!$Q$86)</f>
        <v/>
      </c>
      <c r="E98" s="38">
        <f>IF('Fee Tracker'!$A$86="","",'Fee Tracker'!$S$86)</f>
        <v/>
      </c>
    </row>
    <row r="99">
      <c r="A99" s="30">
        <f>IF('Fee Tracker'!$A$87="","",'Fee Tracker'!$B$87)</f>
        <v/>
      </c>
      <c r="B99" s="38">
        <f>IF('Fee Tracker'!$A$87="","",'Fee Tracker'!$L$87)</f>
        <v/>
      </c>
      <c r="C99" s="38">
        <f>IF('Fee Tracker'!$A$87="","",'Fee Tracker'!$M$87)</f>
        <v/>
      </c>
      <c r="D99" s="38">
        <f>IF('Fee Tracker'!$A$87="","",'Fee Tracker'!$Q$87)</f>
        <v/>
      </c>
      <c r="E99" s="38">
        <f>IF('Fee Tracker'!$A$87="","",'Fee Tracker'!$S$87)</f>
        <v/>
      </c>
    </row>
    <row r="100">
      <c r="A100" s="30">
        <f>IF('Fee Tracker'!$A$88="","",'Fee Tracker'!$B$88)</f>
        <v/>
      </c>
      <c r="B100" s="38">
        <f>IF('Fee Tracker'!$A$88="","",'Fee Tracker'!$L$88)</f>
        <v/>
      </c>
      <c r="C100" s="38">
        <f>IF('Fee Tracker'!$A$88="","",'Fee Tracker'!$M$88)</f>
        <v/>
      </c>
      <c r="D100" s="38">
        <f>IF('Fee Tracker'!$A$88="","",'Fee Tracker'!$Q$88)</f>
        <v/>
      </c>
      <c r="E100" s="38">
        <f>IF('Fee Tracker'!$A$88="","",'Fee Tracker'!$S$88)</f>
        <v/>
      </c>
    </row>
    <row r="101">
      <c r="A101" s="30">
        <f>IF('Fee Tracker'!$A$89="","",'Fee Tracker'!$B$89)</f>
        <v/>
      </c>
      <c r="B101" s="38">
        <f>IF('Fee Tracker'!$A$89="","",'Fee Tracker'!$L$89)</f>
        <v/>
      </c>
      <c r="C101" s="38">
        <f>IF('Fee Tracker'!$A$89="","",'Fee Tracker'!$M$89)</f>
        <v/>
      </c>
      <c r="D101" s="38">
        <f>IF('Fee Tracker'!$A$89="","",'Fee Tracker'!$Q$89)</f>
        <v/>
      </c>
      <c r="E101" s="38">
        <f>IF('Fee Tracker'!$A$89="","",'Fee Tracker'!$S$89)</f>
        <v/>
      </c>
    </row>
    <row r="102">
      <c r="A102" s="30">
        <f>IF('Fee Tracker'!$A$90="","",'Fee Tracker'!$B$90)</f>
        <v/>
      </c>
      <c r="B102" s="38">
        <f>IF('Fee Tracker'!$A$90="","",'Fee Tracker'!$L$90)</f>
        <v/>
      </c>
      <c r="C102" s="38">
        <f>IF('Fee Tracker'!$A$90="","",'Fee Tracker'!$M$90)</f>
        <v/>
      </c>
      <c r="D102" s="38">
        <f>IF('Fee Tracker'!$A$90="","",'Fee Tracker'!$Q$90)</f>
        <v/>
      </c>
      <c r="E102" s="38">
        <f>IF('Fee Tracker'!$A$90="","",'Fee Tracker'!$S$90)</f>
        <v/>
      </c>
    </row>
    <row r="103">
      <c r="A103" s="30">
        <f>IF('Fee Tracker'!$A$91="","",'Fee Tracker'!$B$91)</f>
        <v/>
      </c>
      <c r="B103" s="38">
        <f>IF('Fee Tracker'!$A$91="","",'Fee Tracker'!$L$91)</f>
        <v/>
      </c>
      <c r="C103" s="38">
        <f>IF('Fee Tracker'!$A$91="","",'Fee Tracker'!$M$91)</f>
        <v/>
      </c>
      <c r="D103" s="38">
        <f>IF('Fee Tracker'!$A$91="","",'Fee Tracker'!$Q$91)</f>
        <v/>
      </c>
      <c r="E103" s="38">
        <f>IF('Fee Tracker'!$A$91="","",'Fee Tracker'!$S$91)</f>
        <v/>
      </c>
    </row>
    <row r="104">
      <c r="A104" s="30">
        <f>IF('Fee Tracker'!$A$92="","",'Fee Tracker'!$B$92)</f>
        <v/>
      </c>
      <c r="B104" s="38">
        <f>IF('Fee Tracker'!$A$92="","",'Fee Tracker'!$L$92)</f>
        <v/>
      </c>
      <c r="C104" s="38">
        <f>IF('Fee Tracker'!$A$92="","",'Fee Tracker'!$M$92)</f>
        <v/>
      </c>
      <c r="D104" s="38">
        <f>IF('Fee Tracker'!$A$92="","",'Fee Tracker'!$Q$92)</f>
        <v/>
      </c>
      <c r="E104" s="38">
        <f>IF('Fee Tracker'!$A$92="","",'Fee Tracker'!$S$92)</f>
        <v/>
      </c>
    </row>
    <row r="105">
      <c r="A105" s="30">
        <f>IF('Fee Tracker'!$A$93="","",'Fee Tracker'!$B$93)</f>
        <v/>
      </c>
      <c r="B105" s="38">
        <f>IF('Fee Tracker'!$A$93="","",'Fee Tracker'!$L$93)</f>
        <v/>
      </c>
      <c r="C105" s="38">
        <f>IF('Fee Tracker'!$A$93="","",'Fee Tracker'!$M$93)</f>
        <v/>
      </c>
      <c r="D105" s="38">
        <f>IF('Fee Tracker'!$A$93="","",'Fee Tracker'!$Q$93)</f>
        <v/>
      </c>
      <c r="E105" s="38">
        <f>IF('Fee Tracker'!$A$93="","",'Fee Tracker'!$S$93)</f>
        <v/>
      </c>
    </row>
    <row r="106">
      <c r="A106" s="30">
        <f>IF('Fee Tracker'!$A$94="","",'Fee Tracker'!$B$94)</f>
        <v/>
      </c>
      <c r="B106" s="38">
        <f>IF('Fee Tracker'!$A$94="","",'Fee Tracker'!$L$94)</f>
        <v/>
      </c>
      <c r="C106" s="38">
        <f>IF('Fee Tracker'!$A$94="","",'Fee Tracker'!$M$94)</f>
        <v/>
      </c>
      <c r="D106" s="38">
        <f>IF('Fee Tracker'!$A$94="","",'Fee Tracker'!$Q$94)</f>
        <v/>
      </c>
      <c r="E106" s="38">
        <f>IF('Fee Tracker'!$A$94="","",'Fee Tracker'!$S$94)</f>
        <v/>
      </c>
    </row>
    <row r="107">
      <c r="A107" s="30">
        <f>IF('Fee Tracker'!$A$95="","",'Fee Tracker'!$B$95)</f>
        <v/>
      </c>
      <c r="B107" s="38">
        <f>IF('Fee Tracker'!$A$95="","",'Fee Tracker'!$L$95)</f>
        <v/>
      </c>
      <c r="C107" s="38">
        <f>IF('Fee Tracker'!$A$95="","",'Fee Tracker'!$M$95)</f>
        <v/>
      </c>
      <c r="D107" s="38">
        <f>IF('Fee Tracker'!$A$95="","",'Fee Tracker'!$Q$95)</f>
        <v/>
      </c>
      <c r="E107" s="38">
        <f>IF('Fee Tracker'!$A$95="","",'Fee Tracker'!$S$95)</f>
        <v/>
      </c>
    </row>
    <row r="108">
      <c r="A108" s="30">
        <f>IF('Fee Tracker'!$A$96="","",'Fee Tracker'!$B$96)</f>
        <v/>
      </c>
      <c r="B108" s="38">
        <f>IF('Fee Tracker'!$A$96="","",'Fee Tracker'!$L$96)</f>
        <v/>
      </c>
      <c r="C108" s="38">
        <f>IF('Fee Tracker'!$A$96="","",'Fee Tracker'!$M$96)</f>
        <v/>
      </c>
      <c r="D108" s="38">
        <f>IF('Fee Tracker'!$A$96="","",'Fee Tracker'!$Q$96)</f>
        <v/>
      </c>
      <c r="E108" s="38">
        <f>IF('Fee Tracker'!$A$96="","",'Fee Tracker'!$S$96)</f>
        <v/>
      </c>
    </row>
    <row r="109">
      <c r="A109" s="30">
        <f>IF('Fee Tracker'!$A$97="","",'Fee Tracker'!$B$97)</f>
        <v/>
      </c>
      <c r="B109" s="38">
        <f>IF('Fee Tracker'!$A$97="","",'Fee Tracker'!$L$97)</f>
        <v/>
      </c>
      <c r="C109" s="38">
        <f>IF('Fee Tracker'!$A$97="","",'Fee Tracker'!$M$97)</f>
        <v/>
      </c>
      <c r="D109" s="38">
        <f>IF('Fee Tracker'!$A$97="","",'Fee Tracker'!$Q$97)</f>
        <v/>
      </c>
      <c r="E109" s="38">
        <f>IF('Fee Tracker'!$A$97="","",'Fee Tracker'!$S$97)</f>
        <v/>
      </c>
    </row>
    <row r="110">
      <c r="A110" s="30">
        <f>IF('Fee Tracker'!$A$98="","",'Fee Tracker'!$B$98)</f>
        <v/>
      </c>
      <c r="B110" s="38">
        <f>IF('Fee Tracker'!$A$98="","",'Fee Tracker'!$L$98)</f>
        <v/>
      </c>
      <c r="C110" s="38">
        <f>IF('Fee Tracker'!$A$98="","",'Fee Tracker'!$M$98)</f>
        <v/>
      </c>
      <c r="D110" s="38">
        <f>IF('Fee Tracker'!$A$98="","",'Fee Tracker'!$Q$98)</f>
        <v/>
      </c>
      <c r="E110" s="38">
        <f>IF('Fee Tracker'!$A$98="","",'Fee Tracker'!$S$98)</f>
        <v/>
      </c>
    </row>
    <row r="111">
      <c r="A111" s="30">
        <f>IF('Fee Tracker'!$A$99="","",'Fee Tracker'!$B$99)</f>
        <v/>
      </c>
      <c r="B111" s="38">
        <f>IF('Fee Tracker'!$A$99="","",'Fee Tracker'!$L$99)</f>
        <v/>
      </c>
      <c r="C111" s="38">
        <f>IF('Fee Tracker'!$A$99="","",'Fee Tracker'!$M$99)</f>
        <v/>
      </c>
      <c r="D111" s="38">
        <f>IF('Fee Tracker'!$A$99="","",'Fee Tracker'!$Q$99)</f>
        <v/>
      </c>
      <c r="E111" s="38">
        <f>IF('Fee Tracker'!$A$99="","",'Fee Tracker'!$S$99)</f>
        <v/>
      </c>
    </row>
    <row r="112">
      <c r="A112" s="30">
        <f>IF('Fee Tracker'!$A$100="","",'Fee Tracker'!$B$100)</f>
        <v/>
      </c>
      <c r="B112" s="38">
        <f>IF('Fee Tracker'!$A$100="","",'Fee Tracker'!$L$100)</f>
        <v/>
      </c>
      <c r="C112" s="38">
        <f>IF('Fee Tracker'!$A$100="","",'Fee Tracker'!$M$100)</f>
        <v/>
      </c>
      <c r="D112" s="38">
        <f>IF('Fee Tracker'!$A$100="","",'Fee Tracker'!$Q$100)</f>
        <v/>
      </c>
      <c r="E112" s="38">
        <f>IF('Fee Tracker'!$A$100="","",'Fee Tracker'!$S$100)</f>
        <v/>
      </c>
    </row>
    <row r="113">
      <c r="A113" s="30">
        <f>IF('Fee Tracker'!$A$101="","",'Fee Tracker'!$B$101)</f>
        <v/>
      </c>
      <c r="B113" s="38">
        <f>IF('Fee Tracker'!$A$101="","",'Fee Tracker'!$L$101)</f>
        <v/>
      </c>
      <c r="C113" s="38">
        <f>IF('Fee Tracker'!$A$101="","",'Fee Tracker'!$M$101)</f>
        <v/>
      </c>
      <c r="D113" s="38">
        <f>IF('Fee Tracker'!$A$101="","",'Fee Tracker'!$Q$101)</f>
        <v/>
      </c>
      <c r="E113" s="38">
        <f>IF('Fee Tracker'!$A$101="","",'Fee Tracker'!$S$101)</f>
        <v/>
      </c>
    </row>
    <row r="114">
      <c r="A114" s="30">
        <f>IF('Fee Tracker'!$A$102="","",'Fee Tracker'!$B$102)</f>
        <v/>
      </c>
      <c r="B114" s="38">
        <f>IF('Fee Tracker'!$A$102="","",'Fee Tracker'!$L$102)</f>
        <v/>
      </c>
      <c r="C114" s="38">
        <f>IF('Fee Tracker'!$A$102="","",'Fee Tracker'!$M$102)</f>
        <v/>
      </c>
      <c r="D114" s="38">
        <f>IF('Fee Tracker'!$A$102="","",'Fee Tracker'!$Q$102)</f>
        <v/>
      </c>
      <c r="E114" s="38">
        <f>IF('Fee Tracker'!$A$102="","",'Fee Tracker'!$S$102)</f>
        <v/>
      </c>
    </row>
    <row r="115">
      <c r="A115" s="30">
        <f>IF('Fee Tracker'!$A$103="","",'Fee Tracker'!$B$103)</f>
        <v/>
      </c>
      <c r="B115" s="38">
        <f>IF('Fee Tracker'!$A$103="","",'Fee Tracker'!$L$103)</f>
        <v/>
      </c>
      <c r="C115" s="38">
        <f>IF('Fee Tracker'!$A$103="","",'Fee Tracker'!$M$103)</f>
        <v/>
      </c>
      <c r="D115" s="38">
        <f>IF('Fee Tracker'!$A$103="","",'Fee Tracker'!$Q$103)</f>
        <v/>
      </c>
      <c r="E115" s="38">
        <f>IF('Fee Tracker'!$A$103="","",'Fee Tracker'!$S$103)</f>
        <v/>
      </c>
    </row>
    <row r="116">
      <c r="A116" s="31" t="inlineStr">
        <is>
          <t>Chart Source Totals</t>
        </is>
      </c>
      <c r="B116" s="40">
        <f>SUM(B16:B115)</f>
        <v/>
      </c>
      <c r="C116" s="40">
        <f>SUM(C16:C115)</f>
        <v/>
      </c>
      <c r="D116" s="40">
        <f>SUM(D16:D115)</f>
        <v/>
      </c>
      <c r="E116" s="40">
        <f>SUM(E16:E115)</f>
        <v/>
      </c>
    </row>
  </sheetData>
  <mergeCells count="1">
    <mergeCell ref="A1:J1"/>
  </mergeCells>
  <dataValidations count="1">
    <dataValidation sqref="H5" showErrorMessage="1" showInputMessage="1" allowBlank="1" type="list">
      <formula1>=$G$8:$G$10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5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  <col width="3" customWidth="1" min="7" max="7"/>
    <col width="3" customWidth="1" min="8" max="8"/>
  </cols>
  <sheetData>
    <row r="1" ht="28" customHeight="1">
      <c r="A1" s="1" t="inlineStr">
        <is>
          <t>Instructions — Creche Fee and NCS Subsidy Tracker</t>
        </is>
      </c>
    </row>
    <row r="2"/>
    <row r="3">
      <c r="A3" s="4" t="inlineStr">
        <is>
          <t>Topic</t>
        </is>
      </c>
      <c r="B3" s="4" t="inlineStr">
        <is>
          <t>Guidance</t>
        </is>
      </c>
    </row>
    <row r="4" ht="42" customHeight="1">
      <c r="A4" s="21" t="inlineStr">
        <is>
          <t>Purpose</t>
        </is>
      </c>
      <c r="B4" s="26" t="inlineStr">
        <is>
          <t>Use this workbook to record childcare bookings, attendance, fees, NCS subsidy estimates, parent charges, payments and collection status for each reporting period.</t>
        </is>
      </c>
    </row>
    <row r="5" ht="42" customHeight="1">
      <c r="A5" s="21" t="inlineStr">
        <is>
          <t>Fee Tracker</t>
        </is>
      </c>
      <c r="B5" s="26" t="inlineStr">
        <is>
          <t>Enter or amend one child booking per row. Yellow cells are editable inputs. Calculated fee, subsidy, balance and payment status cells update automatically.</t>
        </is>
      </c>
    </row>
    <row r="6" ht="42" customHeight="1">
      <c r="A6" s="21" t="inlineStr">
        <is>
          <t>NCS Information</t>
        </is>
      </c>
      <c r="B6" s="26" t="inlineStr">
        <is>
          <t>Enter the NCS registration number and the hourly subsidy rate from the family's current NCS award or your provider records. Use €0.00 where no valid award applies.</t>
        </is>
      </c>
    </row>
    <row r="7" ht="42" customHeight="1">
      <c r="A7" s="21" t="inlineStr">
        <is>
          <t>Current Guidance</t>
        </is>
      </c>
      <c r="B7" s="26" t="inlineStr">
        <is>
          <t>NCS subsidy amounts must be checked against current Department of Children, Equality, Disability, Integration and Youth guidance before invoices are issued.</t>
        </is>
      </c>
    </row>
    <row r="8" ht="42" customHeight="1">
      <c r="A8" s="21" t="inlineStr">
        <is>
          <t>Attendance</t>
        </is>
      </c>
      <c r="B8" s="26" t="inlineStr">
        <is>
          <t>Record attendance accurately. Attendance affects the estimated NCS subsidy calculation and should match your attendance and provider records.</t>
        </is>
      </c>
    </row>
    <row r="9" ht="42" customHeight="1">
      <c r="A9" s="21" t="inlineStr">
        <is>
          <t>Payments</t>
        </is>
      </c>
      <c r="B9" s="26" t="inlineStr">
        <is>
          <t>Enter the amount actually received in Amount Paid. Payment Status and all dashboard figures update automatically using the invoice due date and balance.</t>
        </is>
      </c>
    </row>
    <row r="10" ht="42" customHeight="1">
      <c r="A10" s="21" t="inlineStr">
        <is>
          <t>Data Protection</t>
        </is>
      </c>
      <c r="B10" s="26" t="inlineStr">
        <is>
          <t>Do not store unnecessary PPS numbers or sensitive personal data in this workbook. Follow GDPR obligations and Data Protection Commission requirements at all times.</t>
        </is>
      </c>
    </row>
    <row r="11" ht="42" customHeight="1">
      <c r="A11" s="21" t="inlineStr">
        <is>
          <t>Monthly Checks</t>
        </is>
      </c>
      <c r="B11" s="26" t="inlineStr">
        <is>
          <t>Before issuing invoices, check booking hours, weeks in period, hourly fees, attendance, NCS award rates, additional charges, discounts and invoice due dates.</t>
        </is>
      </c>
    </row>
    <row r="12" ht="42" customHeight="1">
      <c r="A12" s="21" t="inlineStr">
        <is>
          <t>Reconciliation</t>
        </is>
      </c>
      <c r="B12" s="26" t="inlineStr">
        <is>
          <t>Before month end, reconcile payments received to bank records, follow up outstanding accounts, review overdue balances and retain only necessary supporting records.</t>
        </is>
      </c>
    </row>
    <row r="13" ht="42" customHeight="1">
      <c r="A13" s="21" t="inlineStr">
        <is>
          <t>Capacity</t>
        </is>
      </c>
      <c r="B13" s="26" t="inlineStr">
        <is>
          <t>The Fee Tracker includes 100 prepared booking rows. Copy an existing row only if additional calculated columns or validation rules are required.</t>
        </is>
      </c>
    </row>
    <row r="14"/>
    <row r="15" ht="38" customHeight="1">
      <c r="A15" s="2" t="inlineStr">
        <is>
          <t>Reminder</t>
        </is>
      </c>
      <c r="B15" s="32" t="inlineStr">
        <is>
          <t>This workbook is an administrative tracker. Confirm current NCS rules, provider obligations and payment procedures with the appropriate official guidance.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2026-09-11T09:35:26Z</dcterms:created>
  <dcterms:modified xmlns:dcterms="http://purl.org/dc/terms/" xmlns:xsi="http://www.w3.org/2001/XMLSchema-instance" xsi:type="dcterms:W3CDTF">2026-09-11T09:35:26Z</dcterms:modified>
</cp:coreProperties>
</file>