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ding Tracker" sheetId="1" state="visible" r:id="rId1"/>
    <sheet xmlns:r="http://schemas.openxmlformats.org/officeDocument/2006/relationships" name="Grant Sourc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€&quot;#,##0.00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CCFBF1"/>
        <bgColor rgb="00CCFBF1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0" fillId="6" borderId="1" pivotButton="0" quotePrefix="0" xfId="0"/>
    <xf numFmtId="165" fontId="5" fillId="6" borderId="1" pivotButton="0" quotePrefix="0" xfId="0"/>
    <xf numFmtId="0" fontId="0" fillId="6" borderId="0" pivotButton="0" quotePrefix="0" xfId="0"/>
    <xf numFmtId="166" fontId="5" fillId="6" borderId="1" pivotButton="0" quotePrefix="0" xfId="0"/>
    <xf numFmtId="0" fontId="1" fillId="0" borderId="0" pivotButton="0" quotePrefix="0" xfId="0"/>
    <xf numFmtId="165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7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right" vertical="center"/>
    </xf>
    <xf numFmtId="0" fontId="5" fillId="6" borderId="1" pivotButton="0" quotePrefix="0" xfId="0"/>
    <xf numFmtId="0" fontId="4" fillId="4" borderId="1" pivotButton="0" quotePrefix="0" xfId="0"/>
    <xf numFmtId="165" fontId="4" fillId="4" borderId="1" pivotButton="0" quotePrefix="0" xfId="0"/>
    <xf numFmtId="0" fontId="4" fillId="5" borderId="1" pivotButton="0" quotePrefix="0" xfId="0"/>
    <xf numFmtId="165" fontId="4" fillId="5" borderId="1" pivotButton="0" quotePrefix="0" xfId="0"/>
    <xf numFmtId="1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166534"/>
      </font>
      <fill>
        <patternFill patternType="solid">
          <fgColor rgb="00DCFCE7"/>
          <bgColor rgb="00DCFCE7"/>
        </patternFill>
      </fill>
    </dxf>
    <dxf>
      <font>
        <b val="1"/>
        <color rgb="00991B1B"/>
      </font>
      <fill>
        <patternFill patternType="solid">
          <fgColor rgb="00FEE2E2"/>
          <bgColor rgb="00FEE2E2"/>
        </patternFill>
      </fill>
    </dxf>
    <dxf>
      <font>
        <b val="1"/>
        <color rgb="0092400E"/>
      </font>
      <fill>
        <patternFill patternType="solid">
          <fgColor rgb="00FEF3C7"/>
          <b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Amount Approved by County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'Dashboard'!$D$5:$D$14</f>
            </numRef>
          </cat>
          <val>
            <numRef>
              <f>'Dashboard'!$E$5:$E$14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Approved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Project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'Dashboard'!H4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'Dashboard'!$G$5:$G$8</f>
            </numRef>
          </cat>
          <val>
            <numRef>
              <f>'Dashboard'!$H$5:$H$8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15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15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8" customWidth="1" min="3" max="3"/>
    <col width="24" customWidth="1" min="4" max="4"/>
    <col width="26" customWidth="1" min="5" max="5"/>
    <col width="14" customWidth="1" min="6" max="6"/>
    <col width="15" customWidth="1" min="7" max="7"/>
    <col width="15" customWidth="1" min="8" max="8"/>
    <col width="15" customWidth="1" min="9" max="9"/>
    <col width="16" customWidth="1" min="10" max="10"/>
    <col width="16" customWidth="1" min="11" max="11"/>
    <col width="12" customWidth="1" min="12" max="12"/>
    <col width="14" customWidth="1" min="13" max="13"/>
    <col width="18" customWidth="1" min="14" max="14"/>
  </cols>
  <sheetData>
    <row r="1" ht="26" customHeight="1">
      <c r="A1" s="1" t="inlineStr">
        <is>
          <t>Community Games Funding Tracker — Ireland</t>
        </is>
      </c>
    </row>
    <row r="2">
      <c r="A2" s="2" t="inlineStr">
        <is>
          <t>County Committee funding pipeline for local Community Games events — updated annually</t>
        </is>
      </c>
    </row>
    <row r="3" ht="34" customHeight="1">
      <c r="A3" s="3" t="inlineStr">
        <is>
          <t>Area / County Committee</t>
        </is>
      </c>
      <c r="B3" s="3" t="inlineStr">
        <is>
          <t>County</t>
        </is>
      </c>
      <c r="C3" s="3" t="inlineStr">
        <is>
          <t>Contact Person</t>
        </is>
      </c>
      <c r="D3" s="3" t="inlineStr">
        <is>
          <t>Event / Project</t>
        </is>
      </c>
      <c r="E3" s="3" t="inlineStr">
        <is>
          <t>Grant Source</t>
        </is>
      </c>
      <c r="F3" s="3" t="inlineStr">
        <is>
          <t>Application Date</t>
        </is>
      </c>
      <c r="G3" s="3" t="inlineStr">
        <is>
          <t>Amount Requested</t>
        </is>
      </c>
      <c r="H3" s="3" t="inlineStr">
        <is>
          <t>Amount Approved</t>
        </is>
      </c>
      <c r="I3" s="3" t="inlineStr">
        <is>
          <t>Amount Received</t>
        </is>
      </c>
      <c r="J3" s="3" t="inlineStr">
        <is>
          <t>Expenditure to Date</t>
        </is>
      </c>
      <c r="K3" s="3" t="inlineStr">
        <is>
          <t>Balance Remaining</t>
        </is>
      </c>
      <c r="L3" s="3" t="inlineStr">
        <is>
          <t>Status</t>
        </is>
      </c>
      <c r="M3" s="3" t="inlineStr">
        <is>
          <t>% of Request Approved</t>
        </is>
      </c>
      <c r="N3" s="3" t="inlineStr">
        <is>
          <t>Max Grant Available</t>
        </is>
      </c>
    </row>
    <row r="4">
      <c r="A4" s="4" t="inlineStr">
        <is>
          <t>Cork County Community Games</t>
        </is>
      </c>
      <c r="B4" s="4" t="inlineStr">
        <is>
          <t>Cork</t>
        </is>
      </c>
      <c r="C4" s="4" t="inlineStr">
        <is>
          <t>Aoife Ní Mháille</t>
        </is>
      </c>
      <c r="D4" s="4" t="inlineStr">
        <is>
          <t>U-14 Athletics County Final</t>
        </is>
      </c>
      <c r="E4" s="4" t="inlineStr">
        <is>
          <t>Community Games National Office</t>
        </is>
      </c>
      <c r="F4" s="5" t="inlineStr">
        <is>
          <t>04/02/2026</t>
        </is>
      </c>
      <c r="G4" s="6" t="n">
        <v>2500</v>
      </c>
      <c r="H4" s="6" t="n">
        <v>2200</v>
      </c>
      <c r="I4" s="6" t="n">
        <v>2200</v>
      </c>
      <c r="J4" s="6" t="n">
        <v>1450</v>
      </c>
      <c r="K4" s="7">
        <f>I4-J4</f>
        <v/>
      </c>
      <c r="L4" s="4" t="inlineStr">
        <is>
          <t>Approved</t>
        </is>
      </c>
      <c r="M4" s="8">
        <f>IFERROR(H4/G4,0)</f>
        <v/>
      </c>
      <c r="N4" s="7">
        <f>IFERROR(VLOOKUP(E4,'Grant Sources'!$A$4:$D$11,4,FALSE),0)</f>
        <v/>
      </c>
    </row>
    <row r="5">
      <c r="A5" s="9" t="inlineStr">
        <is>
          <t>Dublin South Community Games</t>
        </is>
      </c>
      <c r="B5" s="9" t="inlineStr">
        <is>
          <t>Dublin</t>
        </is>
      </c>
      <c r="C5" s="9" t="inlineStr">
        <is>
          <t>Cian Byrne</t>
        </is>
      </c>
      <c r="D5" s="9" t="inlineStr">
        <is>
          <t>Summer Sports Festival</t>
        </is>
      </c>
      <c r="E5" s="9" t="inlineStr">
        <is>
          <t>Local Sports Partnership</t>
        </is>
      </c>
      <c r="F5" s="10" t="inlineStr">
        <is>
          <t>11/02/2026</t>
        </is>
      </c>
      <c r="G5" s="6" t="n">
        <v>3000</v>
      </c>
      <c r="H5" s="6" t="n">
        <v>2500</v>
      </c>
      <c r="I5" s="6" t="n">
        <v>1500</v>
      </c>
      <c r="J5" s="6" t="n">
        <v>900</v>
      </c>
      <c r="K5" s="11">
        <f>I5-J5</f>
        <v/>
      </c>
      <c r="L5" s="9" t="inlineStr">
        <is>
          <t>Received</t>
        </is>
      </c>
      <c r="M5" s="12">
        <f>IFERROR(H5/G5,0)</f>
        <v/>
      </c>
      <c r="N5" s="11">
        <f>IFERROR(VLOOKUP(E5,'Grant Sources'!$A$4:$D$11,4,FALSE),0)</f>
        <v/>
      </c>
    </row>
    <row r="6">
      <c r="A6" s="4" t="inlineStr">
        <is>
          <t>Galway County Community Games</t>
        </is>
      </c>
      <c r="B6" s="4" t="inlineStr">
        <is>
          <t>Galway</t>
        </is>
      </c>
      <c r="C6" s="4" t="inlineStr">
        <is>
          <t>Saoirse Ó Conghaile</t>
        </is>
      </c>
      <c r="D6" s="4" t="inlineStr">
        <is>
          <t>Table Quiz &amp; Art Show</t>
        </is>
      </c>
      <c r="E6" s="4" t="inlineStr">
        <is>
          <t>County Council Community Grant</t>
        </is>
      </c>
      <c r="F6" s="5" t="inlineStr">
        <is>
          <t>18/02/2026</t>
        </is>
      </c>
      <c r="G6" s="6" t="n">
        <v>1200</v>
      </c>
      <c r="H6" s="6" t="n">
        <v>1200</v>
      </c>
      <c r="I6" s="6" t="n">
        <v>1200</v>
      </c>
      <c r="J6" s="6" t="n">
        <v>1100</v>
      </c>
      <c r="K6" s="7">
        <f>I6-J6</f>
        <v/>
      </c>
      <c r="L6" s="4" t="inlineStr">
        <is>
          <t>Received</t>
        </is>
      </c>
      <c r="M6" s="8">
        <f>IFERROR(H6/G6,0)</f>
        <v/>
      </c>
      <c r="N6" s="7">
        <f>IFERROR(VLOOKUP(E6,'Grant Sources'!$A$4:$D$11,4,FALSE),0)</f>
        <v/>
      </c>
    </row>
    <row r="7">
      <c r="A7" s="9" t="inlineStr">
        <is>
          <t>Limerick Community Games</t>
        </is>
      </c>
      <c r="B7" s="9" t="inlineStr">
        <is>
          <t>Limerick</t>
        </is>
      </c>
      <c r="C7" s="9" t="inlineStr">
        <is>
          <t>Seán Ó Riain</t>
        </is>
      </c>
      <c r="D7" s="9" t="inlineStr">
        <is>
          <t>Swimming Gala</t>
        </is>
      </c>
      <c r="E7" s="9" t="inlineStr">
        <is>
          <t>Sports Ireland Dormant Accounts</t>
        </is>
      </c>
      <c r="F7" s="10" t="inlineStr">
        <is>
          <t>25/02/2026</t>
        </is>
      </c>
      <c r="G7" s="6" t="n">
        <v>4000</v>
      </c>
      <c r="H7" s="6" t="n">
        <v>0</v>
      </c>
      <c r="I7" s="6" t="n">
        <v>0</v>
      </c>
      <c r="J7" s="6" t="n">
        <v>0</v>
      </c>
      <c r="K7" s="11">
        <f>I7-J7</f>
        <v/>
      </c>
      <c r="L7" s="9" t="inlineStr">
        <is>
          <t>Pending</t>
        </is>
      </c>
      <c r="M7" s="12">
        <f>IFERROR(H7/G7,0)</f>
        <v/>
      </c>
      <c r="N7" s="11">
        <f>IFERROR(VLOOKUP(E7,'Grant Sources'!$A$4:$D$11,4,FALSE),0)</f>
        <v/>
      </c>
    </row>
    <row r="8">
      <c r="A8" s="4" t="inlineStr">
        <is>
          <t>Waterford Community Games</t>
        </is>
      </c>
      <c r="B8" s="4" t="inlineStr">
        <is>
          <t>Waterford</t>
        </is>
      </c>
      <c r="C8" s="4" t="inlineStr">
        <is>
          <t>Niamh Walsh</t>
        </is>
      </c>
      <c r="D8" s="4" t="inlineStr">
        <is>
          <t>Cycling Time Trial</t>
        </is>
      </c>
      <c r="E8" s="4" t="inlineStr">
        <is>
          <t>GAA Community Fund</t>
        </is>
      </c>
      <c r="F8" s="5" t="inlineStr">
        <is>
          <t>03/03/2026</t>
        </is>
      </c>
      <c r="G8" s="6" t="n">
        <v>1800</v>
      </c>
      <c r="H8" s="6" t="n">
        <v>1500</v>
      </c>
      <c r="I8" s="6" t="n">
        <v>1500</v>
      </c>
      <c r="J8" s="6" t="n">
        <v>950</v>
      </c>
      <c r="K8" s="7">
        <f>I8-J8</f>
        <v/>
      </c>
      <c r="L8" s="4" t="inlineStr">
        <is>
          <t>Approved</t>
        </is>
      </c>
      <c r="M8" s="8">
        <f>IFERROR(H8/G8,0)</f>
        <v/>
      </c>
      <c r="N8" s="7">
        <f>IFERROR(VLOOKUP(E8,'Grant Sources'!$A$4:$D$11,4,FALSE),0)</f>
        <v/>
      </c>
    </row>
    <row r="9">
      <c r="A9" s="9" t="inlineStr">
        <is>
          <t>Kilkenny Community Games</t>
        </is>
      </c>
      <c r="B9" s="9" t="inlineStr">
        <is>
          <t>Kilkenny</t>
        </is>
      </c>
      <c r="C9" s="9" t="inlineStr">
        <is>
          <t>Conor Hayes</t>
        </is>
      </c>
      <c r="D9" s="9" t="inlineStr">
        <is>
          <t>Chess &amp; Draughts Finals</t>
        </is>
      </c>
      <c r="E9" s="9" t="inlineStr">
        <is>
          <t>Local Sports Partnership</t>
        </is>
      </c>
      <c r="F9" s="10" t="inlineStr">
        <is>
          <t>10/03/2026</t>
        </is>
      </c>
      <c r="G9" s="6" t="n">
        <v>900</v>
      </c>
      <c r="H9" s="6" t="n">
        <v>0</v>
      </c>
      <c r="I9" s="6" t="n">
        <v>0</v>
      </c>
      <c r="J9" s="6" t="n">
        <v>0</v>
      </c>
      <c r="K9" s="11">
        <f>I9-J9</f>
        <v/>
      </c>
      <c r="L9" s="9" t="inlineStr">
        <is>
          <t>Rejected</t>
        </is>
      </c>
      <c r="M9" s="12">
        <f>IFERROR(H9/G9,0)</f>
        <v/>
      </c>
      <c r="N9" s="11">
        <f>IFERROR(VLOOKUP(E9,'Grant Sources'!$A$4:$D$11,4,FALSE),0)</f>
        <v/>
      </c>
    </row>
    <row r="10">
      <c r="A10" s="4" t="inlineStr">
        <is>
          <t>Clare Community Games</t>
        </is>
      </c>
      <c r="B10" s="4" t="inlineStr">
        <is>
          <t>Clare</t>
        </is>
      </c>
      <c r="C10" s="4" t="inlineStr">
        <is>
          <t>Róisín Molloy</t>
        </is>
      </c>
      <c r="D10" s="4" t="inlineStr">
        <is>
          <t>Handball County Final</t>
        </is>
      </c>
      <c r="E10" s="4" t="inlineStr">
        <is>
          <t>County Council Community Grant</t>
        </is>
      </c>
      <c r="F10" s="5" t="inlineStr">
        <is>
          <t>17/03/2026</t>
        </is>
      </c>
      <c r="G10" s="6" t="n">
        <v>1500</v>
      </c>
      <c r="H10" s="6" t="n">
        <v>1400</v>
      </c>
      <c r="I10" s="6" t="n">
        <v>700</v>
      </c>
      <c r="J10" s="6" t="n">
        <v>300</v>
      </c>
      <c r="K10" s="7">
        <f>I10-J10</f>
        <v/>
      </c>
      <c r="L10" s="4" t="inlineStr">
        <is>
          <t>Received</t>
        </is>
      </c>
      <c r="M10" s="8">
        <f>IFERROR(H10/G10,0)</f>
        <v/>
      </c>
      <c r="N10" s="7">
        <f>IFERROR(VLOOKUP(E10,'Grant Sources'!$A$4:$D$11,4,FALSE),0)</f>
        <v/>
      </c>
    </row>
    <row r="11">
      <c r="A11" s="9" t="inlineStr">
        <is>
          <t>Mayo Community Games</t>
        </is>
      </c>
      <c r="B11" s="9" t="inlineStr">
        <is>
          <t>Mayo</t>
        </is>
      </c>
      <c r="C11" s="9" t="inlineStr">
        <is>
          <t>Darragh Flynn</t>
        </is>
      </c>
      <c r="D11" s="9" t="inlineStr">
        <is>
          <t>Soccer Blitz Weekend</t>
        </is>
      </c>
      <c r="E11" s="9" t="inlineStr">
        <is>
          <t>Credit Union Sponsorship</t>
        </is>
      </c>
      <c r="F11" s="10" t="inlineStr">
        <is>
          <t>24/03/2026</t>
        </is>
      </c>
      <c r="G11" s="6" t="n">
        <v>2200</v>
      </c>
      <c r="H11" s="6" t="n">
        <v>2000</v>
      </c>
      <c r="I11" s="6" t="n">
        <v>2000</v>
      </c>
      <c r="J11" s="6" t="n">
        <v>1600</v>
      </c>
      <c r="K11" s="11">
        <f>I11-J11</f>
        <v/>
      </c>
      <c r="L11" s="9" t="inlineStr">
        <is>
          <t>Approved</t>
        </is>
      </c>
      <c r="M11" s="12">
        <f>IFERROR(H11/G11,0)</f>
        <v/>
      </c>
      <c r="N11" s="11">
        <f>IFERROR(VLOOKUP(E11,'Grant Sources'!$A$4:$D$11,4,FALSE),0)</f>
        <v/>
      </c>
    </row>
    <row r="12">
      <c r="A12" s="4" t="inlineStr">
        <is>
          <t>Wexford Community Games</t>
        </is>
      </c>
      <c r="B12" s="4" t="inlineStr">
        <is>
          <t>Wexford</t>
        </is>
      </c>
      <c r="C12" s="4" t="inlineStr">
        <is>
          <t>Éabha Kinsella</t>
        </is>
      </c>
      <c r="D12" s="4" t="inlineStr">
        <is>
          <t>Model Making &amp; Poetry</t>
        </is>
      </c>
      <c r="E12" s="4" t="inlineStr">
        <is>
          <t>Community Games National Office</t>
        </is>
      </c>
      <c r="F12" s="5" t="inlineStr">
        <is>
          <t>31/03/2026</t>
        </is>
      </c>
      <c r="G12" s="6" t="n">
        <v>700</v>
      </c>
      <c r="H12" s="6" t="n">
        <v>700</v>
      </c>
      <c r="I12" s="6" t="n">
        <v>700</v>
      </c>
      <c r="J12" s="6" t="n">
        <v>500</v>
      </c>
      <c r="K12" s="7">
        <f>I12-J12</f>
        <v/>
      </c>
      <c r="L12" s="4" t="inlineStr">
        <is>
          <t>Received</t>
        </is>
      </c>
      <c r="M12" s="8">
        <f>IFERROR(H12/G12,0)</f>
        <v/>
      </c>
      <c r="N12" s="7">
        <f>IFERROR(VLOOKUP(E12,'Grant Sources'!$A$4:$D$11,4,FALSE),0)</f>
        <v/>
      </c>
    </row>
    <row r="13">
      <c r="A13" s="9" t="inlineStr">
        <is>
          <t>Donegal Community Games</t>
        </is>
      </c>
      <c r="B13" s="9" t="inlineStr">
        <is>
          <t>Donegal</t>
        </is>
      </c>
      <c r="C13" s="9" t="inlineStr">
        <is>
          <t>Oisín Gallagher</t>
        </is>
      </c>
      <c r="D13" s="9" t="inlineStr">
        <is>
          <t>Basketball County Final</t>
        </is>
      </c>
      <c r="E13" s="9" t="inlineStr">
        <is>
          <t>Local Enterprise Office</t>
        </is>
      </c>
      <c r="F13" s="10" t="inlineStr">
        <is>
          <t>07/04/2026</t>
        </is>
      </c>
      <c r="G13" s="6" t="n">
        <v>1600</v>
      </c>
      <c r="H13" s="6" t="n">
        <v>0</v>
      </c>
      <c r="I13" s="6" t="n">
        <v>0</v>
      </c>
      <c r="J13" s="6" t="n">
        <v>0</v>
      </c>
      <c r="K13" s="11">
        <f>I13-J13</f>
        <v/>
      </c>
      <c r="L13" s="9" t="inlineStr">
        <is>
          <t>Pending</t>
        </is>
      </c>
      <c r="M13" s="12">
        <f>IFERROR(H13/G13,0)</f>
        <v/>
      </c>
      <c r="N13" s="11">
        <f>IFERROR(VLOOKUP(E13,'Grant Sources'!$A$4:$D$11,4,FALSE),0)</f>
        <v/>
      </c>
    </row>
    <row r="14">
      <c r="A14" s="13" t="inlineStr">
        <is>
          <t>TOTALS</t>
        </is>
      </c>
      <c r="B14" s="35" t="n"/>
      <c r="C14" s="35" t="n"/>
      <c r="D14" s="35" t="n"/>
      <c r="E14" s="35" t="n"/>
      <c r="F14" s="36" t="n"/>
      <c r="G14" s="15">
        <f>SUM(G4:G13)</f>
        <v/>
      </c>
      <c r="H14" s="15">
        <f>SUM(H4:H13)</f>
        <v/>
      </c>
      <c r="I14" s="15">
        <f>SUM(I4:I13)</f>
        <v/>
      </c>
      <c r="J14" s="15">
        <f>SUM(J4:J13)</f>
        <v/>
      </c>
      <c r="K14" s="15">
        <f>SUM(K4:K13)</f>
        <v/>
      </c>
      <c r="L14" s="16" t="inlineStr"/>
      <c r="M14" s="17">
        <f>IFERROR(AVERAGE(M4:M13),0)</f>
        <v/>
      </c>
    </row>
  </sheetData>
  <mergeCells count="3">
    <mergeCell ref="A1:M1"/>
    <mergeCell ref="A2:M2"/>
    <mergeCell ref="A14:F14"/>
  </mergeCells>
  <conditionalFormatting sqref="L4:L13">
    <cfRule type="expression" priority="1" dxfId="0" stopIfTrue="1">
      <formula>L4="Approved"</formula>
    </cfRule>
    <cfRule type="expression" priority="2" dxfId="0" stopIfTrue="1">
      <formula>L4="Received"</formula>
    </cfRule>
    <cfRule type="expression" priority="3" dxfId="1" stopIfTrue="1">
      <formula>L4="Rejected"</formula>
    </cfRule>
    <cfRule type="expression" priority="4" dxfId="2" stopIfTrue="1">
      <formula>L4="Pending"</formula>
    </cfRule>
  </conditionalFormatting>
  <conditionalFormatting sqref="K4:K13">
    <cfRule type="cellIs" priority="5" operator="lessThan" dxfId="1">
      <formula>0</formula>
    </cfRule>
  </conditionalFormatting>
  <dataValidations count="1">
    <dataValidation sqref="L4:L13" showErrorMessage="1" showInputMessage="1" allowBlank="1" errorTitle="Invalid Status" error="Please select a valid status from the list" type="list">
      <formula1>"Approved,Pending,Rejected,Received"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4" customWidth="1" min="2" max="2"/>
    <col width="28" customWidth="1" min="3" max="3"/>
    <col width="18" customWidth="1" min="4" max="4"/>
    <col width="22" customWidth="1" min="5" max="5"/>
    <col width="28" customWidth="1" min="6" max="6"/>
  </cols>
  <sheetData>
    <row r="1" ht="24" customHeight="1">
      <c r="A1" s="18" t="inlineStr">
        <is>
          <t>Grant Sources &amp; Funding Bodies</t>
        </is>
      </c>
    </row>
    <row r="2"/>
    <row r="3" ht="30" customHeight="1">
      <c r="A3" s="3" t="inlineStr">
        <is>
          <t>Grant Source</t>
        </is>
      </c>
      <c r="B3" s="3" t="inlineStr">
        <is>
          <t>Funding Body Type</t>
        </is>
      </c>
      <c r="C3" s="3" t="inlineStr">
        <is>
          <t>Contact Email</t>
        </is>
      </c>
      <c r="D3" s="3" t="inlineStr">
        <is>
          <t>Max Grant Amount</t>
        </is>
      </c>
      <c r="E3" s="3" t="inlineStr">
        <is>
          <t>Typical Turnaround (weeks)</t>
        </is>
      </c>
      <c r="F3" s="3" t="inlineStr">
        <is>
          <t>Website</t>
        </is>
      </c>
    </row>
    <row r="4">
      <c r="A4" s="4" t="inlineStr">
        <is>
          <t>Community Games National Office</t>
        </is>
      </c>
      <c r="B4" s="4" t="inlineStr">
        <is>
          <t>National Governing Body</t>
        </is>
      </c>
      <c r="C4" s="4" t="inlineStr">
        <is>
          <t>info@communitygames.ie</t>
        </is>
      </c>
      <c r="D4" s="19" t="n">
        <v>2500</v>
      </c>
      <c r="E4" s="20" t="n">
        <v>6</v>
      </c>
      <c r="F4" s="4" t="inlineStr">
        <is>
          <t>www.communitygames.ie</t>
        </is>
      </c>
    </row>
    <row r="5">
      <c r="A5" s="9" t="inlineStr">
        <is>
          <t>Local Sports Partnership</t>
        </is>
      </c>
      <c r="B5" s="9" t="inlineStr">
        <is>
          <t>Local Authority Sport Body</t>
        </is>
      </c>
      <c r="C5" s="9" t="inlineStr">
        <is>
          <t>lsp@sportireland.ie</t>
        </is>
      </c>
      <c r="D5" s="21" t="n">
        <v>3000</v>
      </c>
      <c r="E5" s="22" t="n">
        <v>8</v>
      </c>
      <c r="F5" s="9" t="inlineStr">
        <is>
          <t>www.localsportspartnership.ie</t>
        </is>
      </c>
    </row>
    <row r="6">
      <c r="A6" s="4" t="inlineStr">
        <is>
          <t>County Council Community Grant</t>
        </is>
      </c>
      <c r="B6" s="4" t="inlineStr">
        <is>
          <t>Local Authority</t>
        </is>
      </c>
      <c r="C6" s="4" t="inlineStr">
        <is>
          <t>communitygrants@countycouncil.ie</t>
        </is>
      </c>
      <c r="D6" s="19" t="n">
        <v>1500</v>
      </c>
      <c r="E6" s="20" t="n">
        <v>10</v>
      </c>
      <c r="F6" s="4" t="inlineStr">
        <is>
          <t>www.gov.ie/en/organisation/county-council</t>
        </is>
      </c>
    </row>
    <row r="7">
      <c r="A7" s="9" t="inlineStr">
        <is>
          <t>Sports Ireland Dormant Accounts</t>
        </is>
      </c>
      <c r="B7" s="9" t="inlineStr">
        <is>
          <t>State Agency</t>
        </is>
      </c>
      <c r="C7" s="9" t="inlineStr">
        <is>
          <t>dormantaccounts@sportireland.ie</t>
        </is>
      </c>
      <c r="D7" s="21" t="n">
        <v>5000</v>
      </c>
      <c r="E7" s="22" t="n">
        <v>12</v>
      </c>
      <c r="F7" s="9" t="inlineStr">
        <is>
          <t>www.sportireland.ie</t>
        </is>
      </c>
    </row>
    <row r="8">
      <c r="A8" s="4" t="inlineStr">
        <is>
          <t>GAA Community Fund</t>
        </is>
      </c>
      <c r="B8" s="4" t="inlineStr">
        <is>
          <t>Sporting Organisation</t>
        </is>
      </c>
      <c r="C8" s="4" t="inlineStr">
        <is>
          <t>communityfund@gaa.ie</t>
        </is>
      </c>
      <c r="D8" s="19" t="n">
        <v>2000</v>
      </c>
      <c r="E8" s="20" t="n">
        <v>6</v>
      </c>
      <c r="F8" s="4" t="inlineStr">
        <is>
          <t>www.gaa.ie</t>
        </is>
      </c>
    </row>
    <row r="9">
      <c r="A9" s="9" t="inlineStr">
        <is>
          <t>Credit Union Sponsorship</t>
        </is>
      </c>
      <c r="B9" s="9" t="inlineStr">
        <is>
          <t>Community Finance Body</t>
        </is>
      </c>
      <c r="C9" s="9" t="inlineStr">
        <is>
          <t>sponsorship@creditunion.ie</t>
        </is>
      </c>
      <c r="D9" s="21" t="n">
        <v>2200</v>
      </c>
      <c r="E9" s="22" t="n">
        <v>4</v>
      </c>
      <c r="F9" s="9" t="inlineStr">
        <is>
          <t>www.creditunion.ie</t>
        </is>
      </c>
    </row>
    <row r="10">
      <c r="A10" s="4" t="inlineStr">
        <is>
          <t>Local Enterprise Office</t>
        </is>
      </c>
      <c r="B10" s="4" t="inlineStr">
        <is>
          <t>State Agency</t>
        </is>
      </c>
      <c r="C10" s="4" t="inlineStr">
        <is>
          <t>info@localenterprise.ie</t>
        </is>
      </c>
      <c r="D10" s="19" t="n">
        <v>1800</v>
      </c>
      <c r="E10" s="20" t="n">
        <v>8</v>
      </c>
      <c r="F10" s="4" t="inlineStr">
        <is>
          <t>www.localenterprise.ie</t>
        </is>
      </c>
    </row>
    <row r="11">
      <c r="A11" s="9" t="inlineStr">
        <is>
          <t>Tidy Towns Community Fund</t>
        </is>
      </c>
      <c r="B11" s="9" t="inlineStr">
        <is>
          <t>Community Fund</t>
        </is>
      </c>
      <c r="C11" s="9" t="inlineStr">
        <is>
          <t>tidytowns@gov.ie</t>
        </is>
      </c>
      <c r="D11" s="21" t="n">
        <v>1000</v>
      </c>
      <c r="E11" s="22" t="n">
        <v>5</v>
      </c>
      <c r="F11" s="9" t="inlineStr">
        <is>
          <t>www.tidytowns.ie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4" customWidth="1" min="4" max="4"/>
    <col width="18" customWidth="1" min="5" max="5"/>
    <col width="14" customWidth="1" min="7" max="7"/>
    <col width="12" customWidth="1" min="8" max="8"/>
  </cols>
  <sheetData>
    <row r="1" ht="26" customHeight="1">
      <c r="A1" s="18" t="inlineStr">
        <is>
          <t>Community Games Funding — Dashboard</t>
        </is>
      </c>
    </row>
    <row r="2"/>
    <row r="3">
      <c r="A3" s="23" t="inlineStr">
        <is>
          <t>Key Metrics</t>
        </is>
      </c>
      <c r="D3" s="23" t="inlineStr">
        <is>
          <t>Amount Approved by County</t>
        </is>
      </c>
      <c r="G3" s="23" t="inlineStr">
        <is>
          <t>Project Status Breakdown</t>
        </is>
      </c>
    </row>
    <row r="4">
      <c r="A4" s="24" t="inlineStr">
        <is>
          <t>Total Amount Requested</t>
        </is>
      </c>
      <c r="B4" s="25">
        <f>'Funding Tracker'!G14</f>
        <v/>
      </c>
      <c r="D4" s="26" t="inlineStr">
        <is>
          <t>County</t>
        </is>
      </c>
      <c r="E4" s="26" t="inlineStr">
        <is>
          <t>Amount Approved</t>
        </is>
      </c>
      <c r="G4" s="26" t="inlineStr">
        <is>
          <t>Status</t>
        </is>
      </c>
      <c r="H4" s="26" t="inlineStr">
        <is>
          <t>Count</t>
        </is>
      </c>
    </row>
    <row r="5">
      <c r="A5" s="24" t="inlineStr">
        <is>
          <t>Total Amount Approved</t>
        </is>
      </c>
      <c r="B5" s="25">
        <f>'Funding Tracker'!H14</f>
        <v/>
      </c>
      <c r="D5" s="27" t="inlineStr">
        <is>
          <t>Cork</t>
        </is>
      </c>
      <c r="E5" s="28">
        <f>SUMIF('Funding Tracker'!$B$4:$B$13,D5,'Funding Tracker'!$H$4:$H$13)</f>
        <v/>
      </c>
      <c r="G5" s="27" t="inlineStr">
        <is>
          <t>Approved</t>
        </is>
      </c>
      <c r="H5" s="27">
        <f>COUNTIF('Funding Tracker'!$L$4:$L$13,G5)</f>
        <v/>
      </c>
    </row>
    <row r="6">
      <c r="A6" s="24" t="inlineStr">
        <is>
          <t>Total Amount Received</t>
        </is>
      </c>
      <c r="B6" s="25">
        <f>'Funding Tracker'!I14</f>
        <v/>
      </c>
      <c r="D6" s="29" t="inlineStr">
        <is>
          <t>Dublin</t>
        </is>
      </c>
      <c r="E6" s="30">
        <f>SUMIF('Funding Tracker'!$B$4:$B$13,D6,'Funding Tracker'!$H$4:$H$13)</f>
        <v/>
      </c>
      <c r="G6" s="29" t="inlineStr">
        <is>
          <t>Received</t>
        </is>
      </c>
      <c r="H6" s="29">
        <f>COUNTIF('Funding Tracker'!$L$4:$L$13,G6)</f>
        <v/>
      </c>
    </row>
    <row r="7">
      <c r="A7" s="24" t="inlineStr">
        <is>
          <t>Total Expenditure to Date</t>
        </is>
      </c>
      <c r="B7" s="25">
        <f>'Funding Tracker'!J14</f>
        <v/>
      </c>
      <c r="D7" s="27" t="inlineStr">
        <is>
          <t>Galway</t>
        </is>
      </c>
      <c r="E7" s="28">
        <f>SUMIF('Funding Tracker'!$B$4:$B$13,D7,'Funding Tracker'!$H$4:$H$13)</f>
        <v/>
      </c>
      <c r="G7" s="27" t="inlineStr">
        <is>
          <t>Pending</t>
        </is>
      </c>
      <c r="H7" s="27">
        <f>COUNTIF('Funding Tracker'!$L$4:$L$13,G7)</f>
        <v/>
      </c>
    </row>
    <row r="8">
      <c r="A8" s="24" t="inlineStr">
        <is>
          <t>Total Balance Remaining</t>
        </is>
      </c>
      <c r="B8" s="25">
        <f>'Funding Tracker'!K14</f>
        <v/>
      </c>
      <c r="D8" s="29" t="inlineStr">
        <is>
          <t>Limerick</t>
        </is>
      </c>
      <c r="E8" s="30">
        <f>SUMIF('Funding Tracker'!$B$4:$B$13,D8,'Funding Tracker'!$H$4:$H$13)</f>
        <v/>
      </c>
      <c r="G8" s="29" t="inlineStr">
        <is>
          <t>Rejected</t>
        </is>
      </c>
      <c r="H8" s="29">
        <f>COUNTIF('Funding Tracker'!$L$4:$L$13,G8)</f>
        <v/>
      </c>
    </row>
    <row r="9">
      <c r="A9" s="24" t="inlineStr">
        <is>
          <t>Number of Projects</t>
        </is>
      </c>
      <c r="B9" s="31">
        <f>COUNTA('Funding Tracker'!A4:A13)</f>
        <v/>
      </c>
      <c r="D9" s="27" t="inlineStr">
        <is>
          <t>Waterford</t>
        </is>
      </c>
      <c r="E9" s="28">
        <f>SUMIF('Funding Tracker'!$B$4:$B$13,D9,'Funding Tracker'!$H$4:$H$13)</f>
        <v/>
      </c>
    </row>
    <row r="10">
      <c r="A10" s="24" t="inlineStr">
        <is>
          <t>Projects Approved / Received</t>
        </is>
      </c>
      <c r="B10" s="31">
        <f>COUNTIF('Funding Tracker'!L4:L13,"Approved")+COUNTIF('Funding Tracker'!L4:L13,"Received")</f>
        <v/>
      </c>
      <c r="D10" s="29" t="inlineStr">
        <is>
          <t>Kilkenny</t>
        </is>
      </c>
      <c r="E10" s="30">
        <f>SUMIF('Funding Tracker'!$B$4:$B$13,D10,'Funding Tracker'!$H$4:$H$13)</f>
        <v/>
      </c>
    </row>
    <row r="11">
      <c r="A11" s="24" t="inlineStr">
        <is>
          <t>Projects Pending</t>
        </is>
      </c>
      <c r="B11" s="31">
        <f>COUNTIF('Funding Tracker'!L4:L13,"Pending")</f>
        <v/>
      </c>
      <c r="D11" s="27" t="inlineStr">
        <is>
          <t>Clare</t>
        </is>
      </c>
      <c r="E11" s="28">
        <f>SUMIF('Funding Tracker'!$B$4:$B$13,D11,'Funding Tracker'!$H$4:$H$13)</f>
        <v/>
      </c>
    </row>
    <row r="12">
      <c r="A12" s="24" t="inlineStr">
        <is>
          <t>Projects Rejected</t>
        </is>
      </c>
      <c r="B12" s="31">
        <f>COUNTIF('Funding Tracker'!L4:L13,"Rejected")</f>
        <v/>
      </c>
      <c r="D12" s="29" t="inlineStr">
        <is>
          <t>Mayo</t>
        </is>
      </c>
      <c r="E12" s="30">
        <f>SUMIF('Funding Tracker'!$B$4:$B$13,D12,'Funding Tracker'!$H$4:$H$13)</f>
        <v/>
      </c>
    </row>
    <row r="13">
      <c r="A13" s="24" t="inlineStr">
        <is>
          <t>Average % of Request Approved</t>
        </is>
      </c>
      <c r="B13" s="32">
        <f>'Funding Tracker'!M14</f>
        <v/>
      </c>
      <c r="D13" s="27" t="inlineStr">
        <is>
          <t>Wexford</t>
        </is>
      </c>
      <c r="E13" s="28">
        <f>SUMIF('Funding Tracker'!$B$4:$B$13,D13,'Funding Tracker'!$H$4:$H$13)</f>
        <v/>
      </c>
    </row>
    <row r="14">
      <c r="D14" s="29" t="inlineStr">
        <is>
          <t>Donegal</t>
        </is>
      </c>
      <c r="E14" s="30">
        <f>SUMIF('Funding Tracker'!$B$4:$B$13,D14,'Funding Tracker'!$H$4:$H$13)</f>
        <v/>
      </c>
    </row>
  </sheetData>
  <mergeCells count="4">
    <mergeCell ref="A1:F1"/>
    <mergeCell ref="A3:B3"/>
    <mergeCell ref="D3:E3"/>
    <mergeCell ref="G3:H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8" t="inlineStr">
        <is>
          <t>Instructions — Community Games Funding Tracker</t>
        </is>
      </c>
    </row>
    <row r="2"/>
    <row r="3" ht="42" customHeight="1">
      <c r="A3" s="33" t="inlineStr">
        <is>
          <t>Purpose</t>
        </is>
      </c>
      <c r="B3" s="34" t="inlineStr">
        <is>
          <t>This workbook helps County Community Games committees track grant applications, approvals, receipts and expenditure across a season.</t>
        </is>
      </c>
    </row>
    <row r="4" ht="42" customHeight="1">
      <c r="A4" s="33" t="inlineStr">
        <is>
          <t>Funding Tracker sheet</t>
        </is>
      </c>
      <c r="B4" s="34" t="inlineStr">
        <is>
          <t>Enter one row per project/event. Yellow cells (Amount Requested, Amount Approved, Amount Received, Expenditure to Date) are editable inputs. Balance Remaining and % of Request Approved are calculated automatically.</t>
        </is>
      </c>
    </row>
    <row r="5" ht="42" customHeight="1">
      <c r="A5" s="33" t="inlineStr">
        <is>
          <t>Status column</t>
        </is>
      </c>
      <c r="B5" s="34" t="inlineStr">
        <is>
          <t>Use the dropdown list to choose Approved, Pending, Rejected or Received. Rows are colour-coded automatically: green for Approved/Received, amber for Pending, red for Rejected.</t>
        </is>
      </c>
    </row>
    <row r="6" ht="42" customHeight="1">
      <c r="A6" s="33" t="inlineStr">
        <is>
          <t>Max Grant Available column</t>
        </is>
      </c>
      <c r="B6" s="34" t="inlineStr">
        <is>
          <t>Automatically looks up the maximum grant amount for the chosen Grant Source from the Grant Sources sheet using VLOOKUP, so you can check requests are within limits.</t>
        </is>
      </c>
    </row>
    <row r="7" ht="42" customHeight="1">
      <c r="A7" s="33" t="inlineStr">
        <is>
          <t>Grant Sources sheet</t>
        </is>
      </c>
      <c r="B7" s="34" t="inlineStr">
        <is>
          <t>A reference list of funding bodies relevant to Community Games committees, including contact details, maximum grant amounts and typical turnaround times.</t>
        </is>
      </c>
    </row>
    <row r="8" ht="42" customHeight="1">
      <c r="A8" s="33" t="inlineStr">
        <is>
          <t>Dashboard sheet</t>
        </is>
      </c>
      <c r="B8" s="34" t="inlineStr">
        <is>
          <t>Shows key totals (requested, approved, received, expenditure, balance) plus a bar chart of approved funding by county and a pie chart of project status breakdown. All figures update automatically from the Funding Tracker sheet.</t>
        </is>
      </c>
    </row>
    <row r="9" ht="42" customHeight="1">
      <c r="A9" s="33" t="inlineStr">
        <is>
          <t>Adding new projects</t>
        </is>
      </c>
      <c r="B9" s="34" t="inlineStr">
        <is>
          <t>Insert a new row above the TOTALS row in the Funding Tracker sheet, copy the formulas from an existing row (Balance Remaining, % of Request Approved, Max Grant Available), and update the Dashboard county/status tables if a new county or status is introduced.</t>
        </is>
      </c>
    </row>
    <row r="10" ht="42" customHeight="1">
      <c r="A10" s="33" t="inlineStr">
        <is>
          <t>Currency</t>
        </is>
      </c>
      <c r="B10" s="34" t="inlineStr">
        <is>
          <t>All monetary values are shown in euro (€) with two decimal places, in line with Irish accounting practice.</t>
        </is>
      </c>
    </row>
    <row r="11" ht="42" customHeight="1">
      <c r="A11" s="33" t="inlineStr">
        <is>
          <t>Dates</t>
        </is>
      </c>
      <c r="B11" s="34" t="inlineStr">
        <is>
          <t>All dates follow the Irish standard format DD/MM/YYYY.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2026-07-14T11:31:37Z</dcterms:created>
  <dcterms:modified xmlns:dcterms="http://purl.org/dc/terms/" xmlns:xsi="http://www.w3.org/2001/XMLSchema-instance" xsi:type="dcterms:W3CDTF">2026-07-14T11:31:37Z</dcterms:modified>
</cp:coreProperties>
</file>