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CS Calculator" sheetId="1" state="visible" r:id="rId1"/>
    <sheet xmlns:r="http://schemas.openxmlformats.org/officeDocument/2006/relationships" name="NCS Summary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"/>
    <numFmt numFmtId="166" formatCode="&quot;€&quot;#,##0.00"/>
    <numFmt numFmtId="167" formatCode="0.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475569"/>
      <sz val="9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"/>
      <b val="1"/>
      <color rgb="0016A34A"/>
      <sz val="11"/>
    </font>
    <font>
      <name val="Aptos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1" fillId="6" borderId="0" applyAlignment="1" pivotButton="0" quotePrefix="0" xfId="0">
      <alignment horizontal="left" vertical="center"/>
    </xf>
    <xf numFmtId="0" fontId="5" fillId="7" borderId="1" pivotButton="0" quotePrefix="0" xfId="0"/>
    <xf numFmtId="0" fontId="3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6" fontId="4" fillId="3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center"/>
    </xf>
    <xf numFmtId="165" fontId="6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6" fontId="6" fillId="8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7" fillId="5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left" vertical="top" wrapText="1"/>
    </xf>
    <xf numFmtId="165" fontId="6" fillId="8" borderId="1" applyAlignment="1" pivotButton="0" quotePrefix="0" xfId="0">
      <alignment horizontal="center" vertical="center"/>
    </xf>
    <xf numFmtId="165" fontId="4" fillId="8" borderId="1" applyAlignment="1" pivotButton="0" quotePrefix="0" xfId="0">
      <alignment horizontal="center" vertical="center"/>
    </xf>
    <xf numFmtId="166" fontId="4" fillId="8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166" fontId="6" fillId="8" borderId="1" applyAlignment="1" pivotButton="0" quotePrefix="0" xfId="0">
      <alignment horizontal="center" vertical="center"/>
    </xf>
    <xf numFmtId="167" fontId="6" fillId="5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59E0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NCS Subsidy by Child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'NCS Calculator'!Q4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'NCS Calculator'!$C$5:$C$104</f>
            </numRef>
          </cat>
          <val>
            <numRef>
              <f>'NCS Calculator'!$Q$5:$Q$104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Subsidy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Child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Contracted Hours versus Eligible NCS Hours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'NCS Calculator'!L4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'NCS Calculator'!$C$5:$C$104</f>
            </numRef>
          </cat>
          <val>
            <numRef>
              <f>'NCS Calculator'!$L$5:$L$104</f>
            </numRef>
          </val>
        </ser>
        <ser>
          <idx val="1"/>
          <order val="1"/>
          <tx>
            <strRef>
              <f>'NCS Calculator'!O4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'NCS Calculator'!$C$5:$C$104</f>
            </numRef>
          </cat>
          <val>
            <numRef>
              <f>'NCS Calculator'!$O$5:$O$104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Child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Parent Fee versus NCS Subsidy</a:t>
            </a:r>
          </a:p>
        </rich>
      </tx>
    </title>
    <plotArea>
      <doughnutChart>
        <varyColors val="1"/>
        <ser>
          <idx val="0"/>
          <order val="0"/>
          <tx>
            <strRef>
              <f>'NCS Summary'!E26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'NCS Summary'!$D$27:$D$28</f>
            </numRef>
          </cat>
          <val>
            <numRef>
              <f>'NCS Summary'!$E$27:$E$28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12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29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NCS_Data" displayName="NCS_Data" ref="A4:W104" headerRowCount="1">
  <autoFilter ref="A4:W104"/>
  <tableColumns count="23">
    <tableColumn id="1" name="Record ID"/>
    <tableColumn id="2" name="Parent/Guardian"/>
    <tableColumn id="3" name="Child Name"/>
    <tableColumn id="4" name="Child Date of Birth"/>
    <tableColumn id="5" name="Childcare Provider"/>
    <tableColumn id="6" name="Town/City"/>
    <tableColumn id="7" name="Start Date"/>
    <tableColumn id="8" name="End Date"/>
    <tableColumn id="9" name="Days per Week"/>
    <tableColumn id="10" name="Hours per Day"/>
    <tableColumn id="11" name="Weeks in Period"/>
    <tableColumn id="12" name="Total Contracted Hours"/>
    <tableColumn id="13" name="NCS Hours per Week Cap"/>
    <tableColumn id="14" name="Eligible Hours per Week"/>
    <tableColumn id="15" name="Total Eligible Hours"/>
    <tableColumn id="16" name="Subsidy Rate per Hour"/>
    <tableColumn id="17" name="Estimated NCS Subsidy"/>
    <tableColumn id="18" name="Weekly Childcare Fee"/>
    <tableColumn id="19" name="Estimated Parent Fee"/>
    <tableColumn id="20" name="Estimated Subsidy Percentage"/>
    <tableColumn id="21" name="Eligibility Check"/>
    <tableColumn id="22" name="Notes"/>
    <tableColumn id="23" name="Subsidy Catego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8" customWidth="1" min="3" max="3"/>
    <col width="16" customWidth="1" min="4" max="4"/>
    <col width="30" customWidth="1" min="5" max="5"/>
    <col width="15" customWidth="1" min="6" max="6"/>
    <col width="15" customWidth="1" min="7" max="7"/>
    <col width="15" customWidth="1" min="8" max="8"/>
    <col width="13" customWidth="1" min="9" max="9"/>
    <col width="14" customWidth="1" min="10" max="10"/>
    <col width="15" customWidth="1" min="11" max="11"/>
    <col width="22" customWidth="1" min="12" max="12"/>
    <col width="23" customWidth="1" min="13" max="13"/>
    <col width="22" customWidth="1" min="14" max="14"/>
    <col width="19" customWidth="1" min="15" max="15"/>
    <col width="20" customWidth="1" min="16" max="16"/>
    <col width="22" customWidth="1" min="17" max="17"/>
    <col width="20" customWidth="1" min="18" max="18"/>
    <col width="20" customWidth="1" min="19" max="19"/>
    <col width="24" customWidth="1" min="20" max="20"/>
    <col width="19" customWidth="1" min="21" max="21"/>
    <col width="34" customWidth="1" min="22" max="22"/>
    <col width="28" customWidth="1" min="23" max="23"/>
  </cols>
  <sheetData>
    <row r="1" ht="30" customHeight="1">
      <c r="A1" s="1" t="inlineStr">
        <is>
          <t>Childcare NCS Hours Calculator — Ireland</t>
        </is>
      </c>
    </row>
    <row r="2" ht="20" customHeight="1">
      <c r="A2" s="2" t="inlineStr">
        <is>
          <t>Estimate only: final NCS entitlement must be confirmed through the NCS Parent Portal, CHICK and the childcare provider.</t>
        </is>
      </c>
    </row>
    <row r="3"/>
    <row r="4" ht="40" customHeight="1">
      <c r="A4" s="3" t="inlineStr">
        <is>
          <t>Record ID</t>
        </is>
      </c>
      <c r="B4" s="3" t="inlineStr">
        <is>
          <t>Parent/Guardian</t>
        </is>
      </c>
      <c r="C4" s="3" t="inlineStr">
        <is>
          <t>Child Name</t>
        </is>
      </c>
      <c r="D4" s="3" t="inlineStr">
        <is>
          <t>Child Date of Birth</t>
        </is>
      </c>
      <c r="E4" s="3" t="inlineStr">
        <is>
          <t>Childcare Provider</t>
        </is>
      </c>
      <c r="F4" s="3" t="inlineStr">
        <is>
          <t>Town/City</t>
        </is>
      </c>
      <c r="G4" s="3" t="inlineStr">
        <is>
          <t>Start Date</t>
        </is>
      </c>
      <c r="H4" s="3" t="inlineStr">
        <is>
          <t>End Date</t>
        </is>
      </c>
      <c r="I4" s="3" t="inlineStr">
        <is>
          <t>Days per Week</t>
        </is>
      </c>
      <c r="J4" s="3" t="inlineStr">
        <is>
          <t>Hours per Day</t>
        </is>
      </c>
      <c r="K4" s="3" t="inlineStr">
        <is>
          <t>Weeks in Period</t>
        </is>
      </c>
      <c r="L4" s="3" t="inlineStr">
        <is>
          <t>Total Contracted Hours</t>
        </is>
      </c>
      <c r="M4" s="3" t="inlineStr">
        <is>
          <t>NCS Hours per Week Cap</t>
        </is>
      </c>
      <c r="N4" s="3" t="inlineStr">
        <is>
          <t>Eligible Hours per Week</t>
        </is>
      </c>
      <c r="O4" s="3" t="inlineStr">
        <is>
          <t>Total Eligible Hours</t>
        </is>
      </c>
      <c r="P4" s="3" t="inlineStr">
        <is>
          <t>Subsidy Rate per Hour</t>
        </is>
      </c>
      <c r="Q4" s="3" t="inlineStr">
        <is>
          <t>Estimated NCS Subsidy</t>
        </is>
      </c>
      <c r="R4" s="3" t="inlineStr">
        <is>
          <t>Weekly Childcare Fee</t>
        </is>
      </c>
      <c r="S4" s="3" t="inlineStr">
        <is>
          <t>Estimated Parent Fee</t>
        </is>
      </c>
      <c r="T4" s="3" t="inlineStr">
        <is>
          <t>Estimated Subsidy Percentage</t>
        </is>
      </c>
      <c r="U4" s="3" t="inlineStr">
        <is>
          <t>Eligibility Check</t>
        </is>
      </c>
      <c r="V4" s="3" t="inlineStr">
        <is>
          <t>Notes</t>
        </is>
      </c>
      <c r="W4" s="3" t="inlineStr">
        <is>
          <t>Subsidy Category</t>
        </is>
      </c>
    </row>
    <row r="5">
      <c r="A5" s="4" t="inlineStr">
        <is>
          <t>NCS-2026-001</t>
        </is>
      </c>
      <c r="B5" s="5" t="inlineStr">
        <is>
          <t>Aoife Murphy</t>
        </is>
      </c>
      <c r="C5" s="4" t="inlineStr">
        <is>
          <t>Éabha Murphy</t>
        </is>
      </c>
      <c r="D5" s="37" t="n">
        <v>46023</v>
      </c>
      <c r="E5" s="5" t="inlineStr">
        <is>
          <t>Little Acorns Early Learning</t>
        </is>
      </c>
      <c r="F5" s="4" t="inlineStr">
        <is>
          <t>Dublin</t>
        </is>
      </c>
      <c r="G5" s="37" t="n">
        <v>46027</v>
      </c>
      <c r="H5" s="37" t="n">
        <v>46108</v>
      </c>
      <c r="I5" s="38" t="n">
        <v>4</v>
      </c>
      <c r="J5" s="38" t="n">
        <v>8</v>
      </c>
      <c r="K5" s="38" t="n">
        <v>12</v>
      </c>
      <c r="L5" s="39">
        <f>IF(OR($A5="",$I5="",$J5="",$K5=""),"",$I5*$J5*$K5)</f>
        <v/>
      </c>
      <c r="M5" s="38" t="n">
        <v>45</v>
      </c>
      <c r="N5" s="39">
        <f>IF(OR($A5="",$I5="",$J5="",$M5=""),"",MIN($I5*$J5,$M5))</f>
        <v/>
      </c>
      <c r="O5" s="39">
        <f>IF(OR($A5="",$N5="",$K5=""),"",$N5*$K5)</f>
        <v/>
      </c>
      <c r="P5" s="40">
        <f>IF(OR($A5="",$W5=""),"",IFERROR(VLOOKUP($W5,'NCS Summary'!$K$5:$L$8,2,FALSE),""))</f>
        <v/>
      </c>
      <c r="Q5" s="40">
        <f>IF(OR($A5="",$O5="",$P5=""),"",$O5*$P5)</f>
        <v/>
      </c>
      <c r="R5" s="41" t="n">
        <v>220</v>
      </c>
      <c r="S5" s="40">
        <f>IF(OR($A5="",$R5="",$K5="",$Q5=""),"",MAX(0,$R5*$K5-$Q5))</f>
        <v/>
      </c>
      <c r="T5" s="42">
        <f>IF(OR($A5="",$R5="",$K5="",$Q5="",$R5*$K5=0),"",$Q5/($R5*$K5))</f>
        <v/>
      </c>
      <c r="U5" s="12">
        <f>IF($A5="","",IF(AND($I5&gt;0,$J5&gt;0,$K5&gt;0),"Check required","Incomplete"))</f>
        <v/>
      </c>
      <c r="V5" s="5" t="inlineStr">
        <is>
          <t>Full-day early learning arrangement.</t>
        </is>
      </c>
      <c r="W5" s="5" t="inlineStr">
        <is>
          <t>Universal - confirm</t>
        </is>
      </c>
    </row>
    <row r="6">
      <c r="A6" s="4" t="inlineStr">
        <is>
          <t>NCS-2026-002</t>
        </is>
      </c>
      <c r="B6" s="5" t="inlineStr">
        <is>
          <t>Seán O’Brien</t>
        </is>
      </c>
      <c r="C6" s="4" t="inlineStr">
        <is>
          <t>Rían O’Brien</t>
        </is>
      </c>
      <c r="D6" s="37" t="n">
        <v>46034</v>
      </c>
      <c r="E6" s="5" t="inlineStr">
        <is>
          <t>Riverbank Montessori</t>
        </is>
      </c>
      <c r="F6" s="4" t="inlineStr">
        <is>
          <t>Cork</t>
        </is>
      </c>
      <c r="G6" s="37" t="n">
        <v>46055</v>
      </c>
      <c r="H6" s="37" t="n">
        <v>46136</v>
      </c>
      <c r="I6" s="38" t="n">
        <v>3</v>
      </c>
      <c r="J6" s="38" t="n">
        <v>9</v>
      </c>
      <c r="K6" s="38" t="n">
        <v>12</v>
      </c>
      <c r="L6" s="43">
        <f>IF(OR($A6="",$I6="",$J6="",$K6=""),"",$I6*$J6*$K6)</f>
        <v/>
      </c>
      <c r="M6" s="38" t="n">
        <v>30</v>
      </c>
      <c r="N6" s="43">
        <f>IF(OR($A6="",$I6="",$J6="",$M6=""),"",MIN($I6*$J6,$M6))</f>
        <v/>
      </c>
      <c r="O6" s="43">
        <f>IF(OR($A6="",$N6="",$K6=""),"",$N6*$K6)</f>
        <v/>
      </c>
      <c r="P6" s="44">
        <f>IF(OR($A6="",$W6=""),"",IFERROR(VLOOKUP($W6,'NCS Summary'!$K$5:$L$8,2,FALSE),""))</f>
        <v/>
      </c>
      <c r="Q6" s="44">
        <f>IF(OR($A6="",$O6="",$P6=""),"",$O6*$P6)</f>
        <v/>
      </c>
      <c r="R6" s="41" t="n">
        <v>185</v>
      </c>
      <c r="S6" s="44">
        <f>IF(OR($A6="",$R6="",$K6="",$Q6=""),"",MAX(0,$R6*$K6-$Q6))</f>
        <v/>
      </c>
      <c r="T6" s="45">
        <f>IF(OR($A6="",$R6="",$K6="",$Q6="",$R6*$K6=0),"",$Q6/($R6*$K6))</f>
        <v/>
      </c>
      <c r="U6" s="16">
        <f>IF($A6="","",IF(AND($I6&gt;0,$J6&gt;0,$K6&gt;0),"Check required","Incomplete"))</f>
        <v/>
      </c>
      <c r="V6" s="5" t="inlineStr">
        <is>
          <t>Morning and afternoon attendance.</t>
        </is>
      </c>
      <c r="W6" s="5" t="inlineStr">
        <is>
          <t>Income assessed - confirm</t>
        </is>
      </c>
    </row>
    <row r="7">
      <c r="A7" s="4" t="inlineStr">
        <is>
          <t>NCS-2026-003</t>
        </is>
      </c>
      <c r="B7" s="5" t="inlineStr">
        <is>
          <t>Niamh Kelly</t>
        </is>
      </c>
      <c r="C7" s="4" t="inlineStr">
        <is>
          <t>Fionn Kelly</t>
        </is>
      </c>
      <c r="D7" s="37" t="n">
        <v>46042</v>
      </c>
      <c r="E7" s="5" t="inlineStr">
        <is>
          <t>Galway Bay Childcare Centre</t>
        </is>
      </c>
      <c r="F7" s="4" t="inlineStr">
        <is>
          <t>Galway</t>
        </is>
      </c>
      <c r="G7" s="37" t="n">
        <v>46090</v>
      </c>
      <c r="H7" s="37" t="n">
        <v>46171</v>
      </c>
      <c r="I7" s="38" t="n">
        <v>5</v>
      </c>
      <c r="J7" s="38" t="n">
        <v>7.5</v>
      </c>
      <c r="K7" s="38" t="n">
        <v>12</v>
      </c>
      <c r="L7" s="39">
        <f>IF(OR($A7="",$I7="",$J7="",$K7=""),"",$I7*$J7*$K7)</f>
        <v/>
      </c>
      <c r="M7" s="38" t="n">
        <v>45</v>
      </c>
      <c r="N7" s="39">
        <f>IF(OR($A7="",$I7="",$J7="",$M7=""),"",MIN($I7*$J7,$M7))</f>
        <v/>
      </c>
      <c r="O7" s="39">
        <f>IF(OR($A7="",$N7="",$K7=""),"",$N7*$K7)</f>
        <v/>
      </c>
      <c r="P7" s="40">
        <f>IF(OR($A7="",$W7=""),"",IFERROR(VLOOKUP($W7,'NCS Summary'!$K$5:$L$8,2,FALSE),""))</f>
        <v/>
      </c>
      <c r="Q7" s="40">
        <f>IF(OR($A7="",$O7="",$P7=""),"",$O7*$P7)</f>
        <v/>
      </c>
      <c r="R7" s="41" t="n">
        <v>260</v>
      </c>
      <c r="S7" s="40">
        <f>IF(OR($A7="",$R7="",$K7="",$Q7=""),"",MAX(0,$R7*$K7-$Q7))</f>
        <v/>
      </c>
      <c r="T7" s="42">
        <f>IF(OR($A7="",$R7="",$K7="",$Q7="",$R7*$K7=0),"",$Q7/($R7*$K7))</f>
        <v/>
      </c>
      <c r="U7" s="12">
        <f>IF($A7="","",IF(AND($I7&gt;0,$J7&gt;0,$K7&gt;0),"Check required","Incomplete"))</f>
        <v/>
      </c>
      <c r="V7" s="5" t="inlineStr">
        <is>
          <t>Standard weekly attendance.</t>
        </is>
      </c>
      <c r="W7" s="5" t="inlineStr">
        <is>
          <t>Provider advised - confirm</t>
        </is>
      </c>
    </row>
    <row r="8">
      <c r="A8" s="4" t="inlineStr">
        <is>
          <t>NCS-2026-004</t>
        </is>
      </c>
      <c r="B8" s="5" t="inlineStr">
        <is>
          <t>Cian Byrne</t>
        </is>
      </c>
      <c r="C8" s="4" t="inlineStr">
        <is>
          <t>Laoise Byrne</t>
        </is>
      </c>
      <c r="D8" s="37" t="n">
        <v>46055</v>
      </c>
      <c r="E8" s="5" t="inlineStr">
        <is>
          <t>Shannon Sprouts Preschool</t>
        </is>
      </c>
      <c r="F8" s="4" t="inlineStr">
        <is>
          <t>Limerick</t>
        </is>
      </c>
      <c r="G8" s="37" t="n">
        <v>46097</v>
      </c>
      <c r="H8" s="37" t="n">
        <v>46150</v>
      </c>
      <c r="I8" s="38" t="n">
        <v>2</v>
      </c>
      <c r="J8" s="38" t="n">
        <v>5</v>
      </c>
      <c r="K8" s="38" t="n">
        <v>8</v>
      </c>
      <c r="L8" s="43">
        <f>IF(OR($A8="",$I8="",$J8="",$K8=""),"",$I8*$J8*$K8)</f>
        <v/>
      </c>
      <c r="M8" s="38" t="n">
        <v>20</v>
      </c>
      <c r="N8" s="43">
        <f>IF(OR($A8="",$I8="",$J8="",$M8=""),"",MIN($I8*$J8,$M8))</f>
        <v/>
      </c>
      <c r="O8" s="43">
        <f>IF(OR($A8="",$N8="",$K8=""),"",$N8*$K8)</f>
        <v/>
      </c>
      <c r="P8" s="44">
        <f>IF(OR($A8="",$W8=""),"",IFERROR(VLOOKUP($W8,'NCS Summary'!$K$5:$L$8,2,FALSE),""))</f>
        <v/>
      </c>
      <c r="Q8" s="44">
        <f>IF(OR($A8="",$O8="",$P8=""),"",$O8*$P8)</f>
        <v/>
      </c>
      <c r="R8" s="41" t="n">
        <v>95</v>
      </c>
      <c r="S8" s="44">
        <f>IF(OR($A8="",$R8="",$K8="",$Q8=""),"",MAX(0,$R8*$K8-$Q8))</f>
        <v/>
      </c>
      <c r="T8" s="45">
        <f>IF(OR($A8="",$R8="",$K8="",$Q8="",$R8*$K8=0),"",$Q8/($R8*$K8))</f>
        <v/>
      </c>
      <c r="U8" s="16">
        <f>IF($A8="","",IF(AND($I8&gt;0,$J8&gt;0,$K8&gt;0),"Check required","Incomplete"))</f>
        <v/>
      </c>
      <c r="V8" s="5" t="inlineStr">
        <is>
          <t>Part-time preschool arrangement.</t>
        </is>
      </c>
      <c r="W8" s="5" t="inlineStr">
        <is>
          <t>Universal - confirm</t>
        </is>
      </c>
    </row>
    <row r="9">
      <c r="A9" s="4" t="inlineStr">
        <is>
          <t>NCS-2026-005</t>
        </is>
      </c>
      <c r="B9" s="5" t="inlineStr">
        <is>
          <t>Saoirse Doyle</t>
        </is>
      </c>
      <c r="C9" s="4" t="inlineStr">
        <is>
          <t>Darragh Doyle</t>
        </is>
      </c>
      <c r="D9" s="37" t="n">
        <v>46065</v>
      </c>
      <c r="E9" s="5" t="inlineStr">
        <is>
          <t>Suirside Early Years</t>
        </is>
      </c>
      <c r="F9" s="4" t="inlineStr">
        <is>
          <t>Waterford</t>
        </is>
      </c>
      <c r="G9" s="37" t="n">
        <v>46125</v>
      </c>
      <c r="H9" s="37" t="n">
        <v>46199</v>
      </c>
      <c r="I9" s="38" t="n">
        <v>5</v>
      </c>
      <c r="J9" s="38" t="n">
        <v>8</v>
      </c>
      <c r="K9" s="38" t="n">
        <v>11</v>
      </c>
      <c r="L9" s="39">
        <f>IF(OR($A9="",$I9="",$J9="",$K9=""),"",$I9*$J9*$K9)</f>
        <v/>
      </c>
      <c r="M9" s="38" t="n">
        <v>35</v>
      </c>
      <c r="N9" s="39">
        <f>IF(OR($A9="",$I9="",$J9="",$M9=""),"",MIN($I9*$J9,$M9))</f>
        <v/>
      </c>
      <c r="O9" s="39">
        <f>IF(OR($A9="",$N9="",$K9=""),"",$N9*$K9)</f>
        <v/>
      </c>
      <c r="P9" s="40">
        <f>IF(OR($A9="",$W9=""),"",IFERROR(VLOOKUP($W9,'NCS Summary'!$K$5:$L$8,2,FALSE),""))</f>
        <v/>
      </c>
      <c r="Q9" s="40">
        <f>IF(OR($A9="",$O9="",$P9=""),"",$O9*$P9)</f>
        <v/>
      </c>
      <c r="R9" s="41" t="n">
        <v>245</v>
      </c>
      <c r="S9" s="40">
        <f>IF(OR($A9="",$R9="",$K9="",$Q9=""),"",MAX(0,$R9*$K9-$Q9))</f>
        <v/>
      </c>
      <c r="T9" s="42">
        <f>IF(OR($A9="",$R9="",$K9="",$Q9="",$R9*$K9=0),"",$Q9/($R9*$K9))</f>
        <v/>
      </c>
      <c r="U9" s="12">
        <f>IF($A9="","",IF(AND($I9&gt;0,$J9&gt;0,$K9&gt;0),"Check required","Incomplete"))</f>
        <v/>
      </c>
      <c r="V9" s="5" t="inlineStr">
        <is>
          <t>Hours exceed the selected weekly cap.</t>
        </is>
      </c>
      <c r="W9" s="5" t="inlineStr">
        <is>
          <t>Income assessed - confirm</t>
        </is>
      </c>
    </row>
    <row r="10">
      <c r="A10" s="4" t="inlineStr">
        <is>
          <t>NCS-2026-006</t>
        </is>
      </c>
      <c r="B10" s="5" t="inlineStr">
        <is>
          <t>Conor Ryan</t>
        </is>
      </c>
      <c r="C10" s="4" t="inlineStr">
        <is>
          <t>Maya Ryan</t>
        </is>
      </c>
      <c r="D10" s="37" t="n">
        <v>46080</v>
      </c>
      <c r="E10" s="5" t="inlineStr">
        <is>
          <t>Marble City Creche</t>
        </is>
      </c>
      <c r="F10" s="4" t="inlineStr">
        <is>
          <t>Kilkenny</t>
        </is>
      </c>
      <c r="G10" s="37" t="n">
        <v>46118</v>
      </c>
      <c r="H10" s="37" t="n">
        <v>46199</v>
      </c>
      <c r="I10" s="38" t="n">
        <v>5</v>
      </c>
      <c r="J10" s="38" t="n">
        <v>10</v>
      </c>
      <c r="K10" s="38" t="n">
        <v>12</v>
      </c>
      <c r="L10" s="43">
        <f>IF(OR($A10="",$I10="",$J10="",$K10=""),"",$I10*$J10*$K10)</f>
        <v/>
      </c>
      <c r="M10" s="38" t="n">
        <v>45</v>
      </c>
      <c r="N10" s="43">
        <f>IF(OR($A10="",$I10="",$J10="",$M10=""),"",MIN($I10*$J10,$M10))</f>
        <v/>
      </c>
      <c r="O10" s="43">
        <f>IF(OR($A10="",$N10="",$K10=""),"",$N10*$K10)</f>
        <v/>
      </c>
      <c r="P10" s="44">
        <f>IF(OR($A10="",$W10=""),"",IFERROR(VLOOKUP($W10,'NCS Summary'!$K$5:$L$8,2,FALSE),""))</f>
        <v/>
      </c>
      <c r="Q10" s="44">
        <f>IF(OR($A10="",$O10="",$P10=""),"",$O10*$P10)</f>
        <v/>
      </c>
      <c r="R10" s="41" t="n">
        <v>315</v>
      </c>
      <c r="S10" s="44">
        <f>IF(OR($A10="",$R10="",$K10="",$Q10=""),"",MAX(0,$R10*$K10-$Q10))</f>
        <v/>
      </c>
      <c r="T10" s="45">
        <f>IF(OR($A10="",$R10="",$K10="",$Q10="",$R10*$K10=0),"",$Q10/($R10*$K10))</f>
        <v/>
      </c>
      <c r="U10" s="16">
        <f>IF($A10="","",IF(AND($I10&gt;0,$J10&gt;0,$K10&gt;0),"Check required","Incomplete"))</f>
        <v/>
      </c>
      <c r="V10" s="5" t="inlineStr">
        <is>
          <t>Extended-day childcare arrangement.</t>
        </is>
      </c>
      <c r="W10" s="5" t="inlineStr">
        <is>
          <t>Provider advised - confirm</t>
        </is>
      </c>
    </row>
    <row r="11">
      <c r="A11" s="4" t="inlineStr">
        <is>
          <t>NCS-2026-007</t>
        </is>
      </c>
      <c r="B11" s="5" t="inlineStr">
        <is>
          <t>Ciara Walsh</t>
        </is>
      </c>
      <c r="C11" s="4" t="inlineStr">
        <is>
          <t>Owen Walsh</t>
        </is>
      </c>
      <c r="D11" s="37" t="n">
        <v>46087</v>
      </c>
      <c r="E11" s="5" t="inlineStr">
        <is>
          <t>Benbulben Childcare</t>
        </is>
      </c>
      <c r="F11" s="4" t="inlineStr">
        <is>
          <t>Sligo</t>
        </is>
      </c>
      <c r="G11" s="37" t="n">
        <v>46132</v>
      </c>
      <c r="H11" s="37" t="n">
        <v>46185</v>
      </c>
      <c r="I11" s="38" t="n">
        <v>4</v>
      </c>
      <c r="J11" s="38" t="n">
        <v>6</v>
      </c>
      <c r="K11" s="38" t="n">
        <v>8</v>
      </c>
      <c r="L11" s="39">
        <f>IF(OR($A11="",$I11="",$J11="",$K11=""),"",$I11*$J11*$K11)</f>
        <v/>
      </c>
      <c r="M11" s="38" t="n">
        <v>30</v>
      </c>
      <c r="N11" s="39">
        <f>IF(OR($A11="",$I11="",$J11="",$M11=""),"",MIN($I11*$J11,$M11))</f>
        <v/>
      </c>
      <c r="O11" s="39">
        <f>IF(OR($A11="",$N11="",$K11=""),"",$N11*$K11)</f>
        <v/>
      </c>
      <c r="P11" s="40">
        <f>IF(OR($A11="",$W11=""),"",IFERROR(VLOOKUP($W11,'NCS Summary'!$K$5:$L$8,2,FALSE),""))</f>
        <v/>
      </c>
      <c r="Q11" s="40">
        <f>IF(OR($A11="",$O11="",$P11=""),"",$O11*$P11)</f>
        <v/>
      </c>
      <c r="R11" s="41" t="n">
        <v>175</v>
      </c>
      <c r="S11" s="40">
        <f>IF(OR($A11="",$R11="",$K11="",$Q11=""),"",MAX(0,$R11*$K11-$Q11))</f>
        <v/>
      </c>
      <c r="T11" s="42">
        <f>IF(OR($A11="",$R11="",$K11="",$Q11="",$R11*$K11=0),"",$Q11/($R11*$K11))</f>
        <v/>
      </c>
      <c r="U11" s="12">
        <f>IF($A11="","",IF(AND($I11&gt;0,$J11&gt;0,$K11&gt;0),"Check required","Incomplete"))</f>
        <v/>
      </c>
      <c r="V11" s="5" t="inlineStr">
        <is>
          <t>Four-day weekly arrangement.</t>
        </is>
      </c>
      <c r="W11" s="5" t="inlineStr">
        <is>
          <t>Universal - confirm</t>
        </is>
      </c>
    </row>
    <row r="12">
      <c r="A12" s="4" t="inlineStr">
        <is>
          <t>NCS-2026-008</t>
        </is>
      </c>
      <c r="B12" s="5" t="inlineStr">
        <is>
          <t>Oisín McCarthy</t>
        </is>
      </c>
      <c r="C12" s="4" t="inlineStr">
        <is>
          <t>Cara McCarthy</t>
        </is>
      </c>
      <c r="D12" s="37" t="n">
        <v>46096</v>
      </c>
      <c r="E12" s="5" t="inlineStr">
        <is>
          <t>Boyne Valley Early Learning</t>
        </is>
      </c>
      <c r="F12" s="4" t="inlineStr">
        <is>
          <t>Drogheda</t>
        </is>
      </c>
      <c r="G12" s="37" t="n">
        <v>46146</v>
      </c>
      <c r="H12" s="37" t="n">
        <v>46199</v>
      </c>
      <c r="I12" s="38" t="n">
        <v>4</v>
      </c>
      <c r="J12" s="38" t="n">
        <v>5</v>
      </c>
      <c r="K12" s="38" t="n">
        <v>8</v>
      </c>
      <c r="L12" s="43">
        <f>IF(OR($A12="",$I12="",$J12="",$K12=""),"",$I12*$J12*$K12)</f>
        <v/>
      </c>
      <c r="M12" s="38" t="n">
        <v>25</v>
      </c>
      <c r="N12" s="43">
        <f>IF(OR($A12="",$I12="",$J12="",$M12=""),"",MIN($I12*$J12,$M12))</f>
        <v/>
      </c>
      <c r="O12" s="43">
        <f>IF(OR($A12="",$N12="",$K12=""),"",$N12*$K12)</f>
        <v/>
      </c>
      <c r="P12" s="44">
        <f>IF(OR($A12="",$W12=""),"",IFERROR(VLOOKUP($W12,'NCS Summary'!$K$5:$L$8,2,FALSE),""))</f>
        <v/>
      </c>
      <c r="Q12" s="44">
        <f>IF(OR($A12="",$O12="",$P12=""),"",$O12*$P12)</f>
        <v/>
      </c>
      <c r="R12" s="41" t="n">
        <v>150</v>
      </c>
      <c r="S12" s="44">
        <f>IF(OR($A12="",$R12="",$K12="",$Q12=""),"",MAX(0,$R12*$K12-$Q12))</f>
        <v/>
      </c>
      <c r="T12" s="45">
        <f>IF(OR($A12="",$R12="",$K12="",$Q12="",$R12*$K12=0),"",$Q12/($R12*$K12))</f>
        <v/>
      </c>
      <c r="U12" s="16">
        <f>IF($A12="","",IF(AND($I12&gt;0,$J12&gt;0,$K12&gt;0),"Check required","Incomplete"))</f>
        <v/>
      </c>
      <c r="V12" s="5" t="inlineStr">
        <is>
          <t>School-term planning estimate.</t>
        </is>
      </c>
      <c r="W12" s="5" t="inlineStr">
        <is>
          <t>Other confirmed rate</t>
        </is>
      </c>
    </row>
    <row r="13">
      <c r="A13" s="4" t="inlineStr">
        <is>
          <t>NCS-2026-009</t>
        </is>
      </c>
      <c r="B13" s="5" t="inlineStr">
        <is>
          <t>Róisín Flynn</t>
        </is>
      </c>
      <c r="C13" s="4" t="inlineStr">
        <is>
          <t>Tadhg Flynn</t>
        </is>
      </c>
      <c r="D13" s="37" t="n">
        <v>46113</v>
      </c>
      <c r="E13" s="5" t="inlineStr">
        <is>
          <t>Dublin Docklands Creche</t>
        </is>
      </c>
      <c r="F13" s="4" t="inlineStr">
        <is>
          <t>Dublin</t>
        </is>
      </c>
      <c r="G13" s="37" t="n">
        <v>46160</v>
      </c>
      <c r="H13" s="37" t="n">
        <v>46199</v>
      </c>
      <c r="I13" s="38" t="n">
        <v>3</v>
      </c>
      <c r="J13" s="38" t="n">
        <v>6</v>
      </c>
      <c r="K13" s="38" t="n">
        <v>6</v>
      </c>
      <c r="L13" s="39">
        <f>IF(OR($A13="",$I13="",$J13="",$K13=""),"",$I13*$J13*$K13)</f>
        <v/>
      </c>
      <c r="M13" s="38" t="n">
        <v>20</v>
      </c>
      <c r="N13" s="39">
        <f>IF(OR($A13="",$I13="",$J13="",$M13=""),"",MIN($I13*$J13,$M13))</f>
        <v/>
      </c>
      <c r="O13" s="39">
        <f>IF(OR($A13="",$N13="",$K13=""),"",$N13*$K13)</f>
        <v/>
      </c>
      <c r="P13" s="40">
        <f>IF(OR($A13="",$W13=""),"",IFERROR(VLOOKUP($W13,'NCS Summary'!$K$5:$L$8,2,FALSE),""))</f>
        <v/>
      </c>
      <c r="Q13" s="40">
        <f>IF(OR($A13="",$O13="",$P13=""),"",$O13*$P13)</f>
        <v/>
      </c>
      <c r="R13" s="41" t="n">
        <v>165</v>
      </c>
      <c r="S13" s="40">
        <f>IF(OR($A13="",$R13="",$K13="",$Q13=""),"",MAX(0,$R13*$K13-$Q13))</f>
        <v/>
      </c>
      <c r="T13" s="42">
        <f>IF(OR($A13="",$R13="",$K13="",$Q13="",$R13*$K13=0),"",$Q13/($R13*$K13))</f>
        <v/>
      </c>
      <c r="U13" s="12">
        <f>IF($A13="","",IF(AND($I13&gt;0,$J13&gt;0,$K13&gt;0),"Check required","Incomplete"))</f>
        <v/>
      </c>
      <c r="V13" s="5" t="inlineStr">
        <is>
          <t>Short-period childcare arrangement.</t>
        </is>
      </c>
      <c r="W13" s="5" t="inlineStr">
        <is>
          <t>Income assessed - confirm</t>
        </is>
      </c>
    </row>
    <row r="14">
      <c r="A14" s="4" t="inlineStr">
        <is>
          <t>NCS-2026-010</t>
        </is>
      </c>
      <c r="B14" s="5" t="inlineStr">
        <is>
          <t>Liam Power</t>
        </is>
      </c>
      <c r="C14" s="4" t="inlineStr">
        <is>
          <t>Sadhbh Power</t>
        </is>
      </c>
      <c r="D14" s="37" t="n">
        <v>46126</v>
      </c>
      <c r="E14" s="5" t="inlineStr">
        <is>
          <t>Lee Valley Childcare Centre</t>
        </is>
      </c>
      <c r="F14" s="4" t="inlineStr">
        <is>
          <t>Cork</t>
        </is>
      </c>
      <c r="G14" s="37" t="n">
        <v>46174</v>
      </c>
      <c r="H14" s="37" t="n">
        <v>46199</v>
      </c>
      <c r="I14" s="38" t="n">
        <v>2</v>
      </c>
      <c r="J14" s="38" t="n">
        <v>6</v>
      </c>
      <c r="K14" s="38" t="n">
        <v>4</v>
      </c>
      <c r="L14" s="43">
        <f>IF(OR($A14="",$I14="",$J14="",$K14=""),"",$I14*$J14*$K14)</f>
        <v/>
      </c>
      <c r="M14" s="38" t="n">
        <v>20</v>
      </c>
      <c r="N14" s="43">
        <f>IF(OR($A14="",$I14="",$J14="",$M14=""),"",MIN($I14*$J14,$M14))</f>
        <v/>
      </c>
      <c r="O14" s="43">
        <f>IF(OR($A14="",$N14="",$K14=""),"",$N14*$K14)</f>
        <v/>
      </c>
      <c r="P14" s="44">
        <f>IF(OR($A14="",$W14=""),"",IFERROR(VLOOKUP($W14,'NCS Summary'!$K$5:$L$8,2,FALSE),""))</f>
        <v/>
      </c>
      <c r="Q14" s="44">
        <f>IF(OR($A14="",$O14="",$P14=""),"",$O14*$P14)</f>
        <v/>
      </c>
      <c r="R14" s="41" t="n">
        <v>115</v>
      </c>
      <c r="S14" s="44">
        <f>IF(OR($A14="",$R14="",$K14="",$Q14=""),"",MAX(0,$R14*$K14-$Q14))</f>
        <v/>
      </c>
      <c r="T14" s="45">
        <f>IF(OR($A14="",$R14="",$K14="",$Q14="",$R14*$K14=0),"",$Q14/($R14*$K14))</f>
        <v/>
      </c>
      <c r="U14" s="16">
        <f>IF($A14="","",IF(AND($I14&gt;0,$J14&gt;0,$K14&gt;0),"Check required","Incomplete"))</f>
        <v/>
      </c>
      <c r="V14" s="5" t="inlineStr">
        <is>
          <t>June childcare estimate.</t>
        </is>
      </c>
      <c r="W14" s="5" t="inlineStr">
        <is>
          <t>Universal - confirm</t>
        </is>
      </c>
    </row>
    <row r="15">
      <c r="A15" s="4" t="n"/>
      <c r="B15" s="5" t="n"/>
      <c r="C15" s="4" t="n"/>
      <c r="D15" s="37" t="n"/>
      <c r="E15" s="5" t="n"/>
      <c r="F15" s="4" t="n"/>
      <c r="G15" s="37" t="n"/>
      <c r="H15" s="37" t="n"/>
      <c r="I15" s="38" t="n"/>
      <c r="J15" s="38" t="n"/>
      <c r="K15" s="38" t="n"/>
      <c r="L15" s="39">
        <f>IF(OR($A15="",$I15="",$J15="",$K15=""),"",$I15*$J15*$K15)</f>
        <v/>
      </c>
      <c r="M15" s="38" t="n"/>
      <c r="N15" s="39">
        <f>IF(OR($A15="",$I15="",$J15="",$M15=""),"",MIN($I15*$J15,$M15))</f>
        <v/>
      </c>
      <c r="O15" s="39">
        <f>IF(OR($A15="",$N15="",$K15=""),"",$N15*$K15)</f>
        <v/>
      </c>
      <c r="P15" s="40">
        <f>IF(OR($A15="",$W15=""),"",IFERROR(VLOOKUP($W15,'NCS Summary'!$K$5:$L$8,2,FALSE),""))</f>
        <v/>
      </c>
      <c r="Q15" s="40">
        <f>IF(OR($A15="",$O15="",$P15=""),"",$O15*$P15)</f>
        <v/>
      </c>
      <c r="R15" s="41" t="n"/>
      <c r="S15" s="40">
        <f>IF(OR($A15="",$R15="",$K15="",$Q15=""),"",MAX(0,$R15*$K15-$Q15))</f>
        <v/>
      </c>
      <c r="T15" s="42">
        <f>IF(OR($A15="",$R15="",$K15="",$Q15="",$R15*$K15=0),"",$Q15/($R15*$K15))</f>
        <v/>
      </c>
      <c r="U15" s="12">
        <f>IF($A15="","",IF(AND($I15&gt;0,$J15&gt;0,$K15&gt;0),"Check required","Incomplete"))</f>
        <v/>
      </c>
      <c r="V15" s="5" t="n"/>
      <c r="W15" s="5" t="n"/>
    </row>
    <row r="16">
      <c r="A16" s="4" t="n"/>
      <c r="B16" s="5" t="n"/>
      <c r="C16" s="4" t="n"/>
      <c r="D16" s="37" t="n"/>
      <c r="E16" s="5" t="n"/>
      <c r="F16" s="4" t="n"/>
      <c r="G16" s="37" t="n"/>
      <c r="H16" s="37" t="n"/>
      <c r="I16" s="38" t="n"/>
      <c r="J16" s="38" t="n"/>
      <c r="K16" s="38" t="n"/>
      <c r="L16" s="43">
        <f>IF(OR($A16="",$I16="",$J16="",$K16=""),"",$I16*$J16*$K16)</f>
        <v/>
      </c>
      <c r="M16" s="38" t="n"/>
      <c r="N16" s="43">
        <f>IF(OR($A16="",$I16="",$J16="",$M16=""),"",MIN($I16*$J16,$M16))</f>
        <v/>
      </c>
      <c r="O16" s="43">
        <f>IF(OR($A16="",$N16="",$K16=""),"",$N16*$K16)</f>
        <v/>
      </c>
      <c r="P16" s="44">
        <f>IF(OR($A16="",$W16=""),"",IFERROR(VLOOKUP($W16,'NCS Summary'!$K$5:$L$8,2,FALSE),""))</f>
        <v/>
      </c>
      <c r="Q16" s="44">
        <f>IF(OR($A16="",$O16="",$P16=""),"",$O16*$P16)</f>
        <v/>
      </c>
      <c r="R16" s="41" t="n"/>
      <c r="S16" s="44">
        <f>IF(OR($A16="",$R16="",$K16="",$Q16=""),"",MAX(0,$R16*$K16-$Q16))</f>
        <v/>
      </c>
      <c r="T16" s="45">
        <f>IF(OR($A16="",$R16="",$K16="",$Q16="",$R16*$K16=0),"",$Q16/($R16*$K16))</f>
        <v/>
      </c>
      <c r="U16" s="16">
        <f>IF($A16="","",IF(AND($I16&gt;0,$J16&gt;0,$K16&gt;0),"Check required","Incomplete"))</f>
        <v/>
      </c>
      <c r="V16" s="5" t="n"/>
      <c r="W16" s="5" t="n"/>
    </row>
    <row r="17">
      <c r="A17" s="4" t="n"/>
      <c r="B17" s="5" t="n"/>
      <c r="C17" s="4" t="n"/>
      <c r="D17" s="37" t="n"/>
      <c r="E17" s="5" t="n"/>
      <c r="F17" s="4" t="n"/>
      <c r="G17" s="37" t="n"/>
      <c r="H17" s="37" t="n"/>
      <c r="I17" s="38" t="n"/>
      <c r="J17" s="38" t="n"/>
      <c r="K17" s="38" t="n"/>
      <c r="L17" s="39">
        <f>IF(OR($A17="",$I17="",$J17="",$K17=""),"",$I17*$J17*$K17)</f>
        <v/>
      </c>
      <c r="M17" s="38" t="n"/>
      <c r="N17" s="39">
        <f>IF(OR($A17="",$I17="",$J17="",$M17=""),"",MIN($I17*$J17,$M17))</f>
        <v/>
      </c>
      <c r="O17" s="39">
        <f>IF(OR($A17="",$N17="",$K17=""),"",$N17*$K17)</f>
        <v/>
      </c>
      <c r="P17" s="40">
        <f>IF(OR($A17="",$W17=""),"",IFERROR(VLOOKUP($W17,'NCS Summary'!$K$5:$L$8,2,FALSE),""))</f>
        <v/>
      </c>
      <c r="Q17" s="40">
        <f>IF(OR($A17="",$O17="",$P17=""),"",$O17*$P17)</f>
        <v/>
      </c>
      <c r="R17" s="41" t="n"/>
      <c r="S17" s="40">
        <f>IF(OR($A17="",$R17="",$K17="",$Q17=""),"",MAX(0,$R17*$K17-$Q17))</f>
        <v/>
      </c>
      <c r="T17" s="42">
        <f>IF(OR($A17="",$R17="",$K17="",$Q17="",$R17*$K17=0),"",$Q17/($R17*$K17))</f>
        <v/>
      </c>
      <c r="U17" s="12">
        <f>IF($A17="","",IF(AND($I17&gt;0,$J17&gt;0,$K17&gt;0),"Check required","Incomplete"))</f>
        <v/>
      </c>
      <c r="V17" s="5" t="n"/>
      <c r="W17" s="5" t="n"/>
    </row>
    <row r="18">
      <c r="A18" s="4" t="n"/>
      <c r="B18" s="5" t="n"/>
      <c r="C18" s="4" t="n"/>
      <c r="D18" s="37" t="n"/>
      <c r="E18" s="5" t="n"/>
      <c r="F18" s="4" t="n"/>
      <c r="G18" s="37" t="n"/>
      <c r="H18" s="37" t="n"/>
      <c r="I18" s="38" t="n"/>
      <c r="J18" s="38" t="n"/>
      <c r="K18" s="38" t="n"/>
      <c r="L18" s="43">
        <f>IF(OR($A18="",$I18="",$J18="",$K18=""),"",$I18*$J18*$K18)</f>
        <v/>
      </c>
      <c r="M18" s="38" t="n"/>
      <c r="N18" s="43">
        <f>IF(OR($A18="",$I18="",$J18="",$M18=""),"",MIN($I18*$J18,$M18))</f>
        <v/>
      </c>
      <c r="O18" s="43">
        <f>IF(OR($A18="",$N18="",$K18=""),"",$N18*$K18)</f>
        <v/>
      </c>
      <c r="P18" s="44">
        <f>IF(OR($A18="",$W18=""),"",IFERROR(VLOOKUP($W18,'NCS Summary'!$K$5:$L$8,2,FALSE),""))</f>
        <v/>
      </c>
      <c r="Q18" s="44">
        <f>IF(OR($A18="",$O18="",$P18=""),"",$O18*$P18)</f>
        <v/>
      </c>
      <c r="R18" s="41" t="n"/>
      <c r="S18" s="44">
        <f>IF(OR($A18="",$R18="",$K18="",$Q18=""),"",MAX(0,$R18*$K18-$Q18))</f>
        <v/>
      </c>
      <c r="T18" s="45">
        <f>IF(OR($A18="",$R18="",$K18="",$Q18="",$R18*$K18=0),"",$Q18/($R18*$K18))</f>
        <v/>
      </c>
      <c r="U18" s="16">
        <f>IF($A18="","",IF(AND($I18&gt;0,$J18&gt;0,$K18&gt;0),"Check required","Incomplete"))</f>
        <v/>
      </c>
      <c r="V18" s="5" t="n"/>
      <c r="W18" s="5" t="n"/>
    </row>
    <row r="19">
      <c r="A19" s="4" t="n"/>
      <c r="B19" s="5" t="n"/>
      <c r="C19" s="4" t="n"/>
      <c r="D19" s="37" t="n"/>
      <c r="E19" s="5" t="n"/>
      <c r="F19" s="4" t="n"/>
      <c r="G19" s="37" t="n"/>
      <c r="H19" s="37" t="n"/>
      <c r="I19" s="38" t="n"/>
      <c r="J19" s="38" t="n"/>
      <c r="K19" s="38" t="n"/>
      <c r="L19" s="39">
        <f>IF(OR($A19="",$I19="",$J19="",$K19=""),"",$I19*$J19*$K19)</f>
        <v/>
      </c>
      <c r="M19" s="38" t="n"/>
      <c r="N19" s="39">
        <f>IF(OR($A19="",$I19="",$J19="",$M19=""),"",MIN($I19*$J19,$M19))</f>
        <v/>
      </c>
      <c r="O19" s="39">
        <f>IF(OR($A19="",$N19="",$K19=""),"",$N19*$K19)</f>
        <v/>
      </c>
      <c r="P19" s="40">
        <f>IF(OR($A19="",$W19=""),"",IFERROR(VLOOKUP($W19,'NCS Summary'!$K$5:$L$8,2,FALSE),""))</f>
        <v/>
      </c>
      <c r="Q19" s="40">
        <f>IF(OR($A19="",$O19="",$P19=""),"",$O19*$P19)</f>
        <v/>
      </c>
      <c r="R19" s="41" t="n"/>
      <c r="S19" s="40">
        <f>IF(OR($A19="",$R19="",$K19="",$Q19=""),"",MAX(0,$R19*$K19-$Q19))</f>
        <v/>
      </c>
      <c r="T19" s="42">
        <f>IF(OR($A19="",$R19="",$K19="",$Q19="",$R19*$K19=0),"",$Q19/($R19*$K19))</f>
        <v/>
      </c>
      <c r="U19" s="12">
        <f>IF($A19="","",IF(AND($I19&gt;0,$J19&gt;0,$K19&gt;0),"Check required","Incomplete"))</f>
        <v/>
      </c>
      <c r="V19" s="5" t="n"/>
      <c r="W19" s="5" t="n"/>
    </row>
    <row r="20">
      <c r="A20" s="4" t="n"/>
      <c r="B20" s="5" t="n"/>
      <c r="C20" s="4" t="n"/>
      <c r="D20" s="37" t="n"/>
      <c r="E20" s="5" t="n"/>
      <c r="F20" s="4" t="n"/>
      <c r="G20" s="37" t="n"/>
      <c r="H20" s="37" t="n"/>
      <c r="I20" s="38" t="n"/>
      <c r="J20" s="38" t="n"/>
      <c r="K20" s="38" t="n"/>
      <c r="L20" s="43">
        <f>IF(OR($A20="",$I20="",$J20="",$K20=""),"",$I20*$J20*$K20)</f>
        <v/>
      </c>
      <c r="M20" s="38" t="n"/>
      <c r="N20" s="43">
        <f>IF(OR($A20="",$I20="",$J20="",$M20=""),"",MIN($I20*$J20,$M20))</f>
        <v/>
      </c>
      <c r="O20" s="43">
        <f>IF(OR($A20="",$N20="",$K20=""),"",$N20*$K20)</f>
        <v/>
      </c>
      <c r="P20" s="44">
        <f>IF(OR($A20="",$W20=""),"",IFERROR(VLOOKUP($W20,'NCS Summary'!$K$5:$L$8,2,FALSE),""))</f>
        <v/>
      </c>
      <c r="Q20" s="44">
        <f>IF(OR($A20="",$O20="",$P20=""),"",$O20*$P20)</f>
        <v/>
      </c>
      <c r="R20" s="41" t="n"/>
      <c r="S20" s="44">
        <f>IF(OR($A20="",$R20="",$K20="",$Q20=""),"",MAX(0,$R20*$K20-$Q20))</f>
        <v/>
      </c>
      <c r="T20" s="45">
        <f>IF(OR($A20="",$R20="",$K20="",$Q20="",$R20*$K20=0),"",$Q20/($R20*$K20))</f>
        <v/>
      </c>
      <c r="U20" s="16">
        <f>IF($A20="","",IF(AND($I20&gt;0,$J20&gt;0,$K20&gt;0),"Check required","Incomplete"))</f>
        <v/>
      </c>
      <c r="V20" s="5" t="n"/>
      <c r="W20" s="5" t="n"/>
    </row>
    <row r="21">
      <c r="A21" s="4" t="n"/>
      <c r="B21" s="5" t="n"/>
      <c r="C21" s="4" t="n"/>
      <c r="D21" s="37" t="n"/>
      <c r="E21" s="5" t="n"/>
      <c r="F21" s="4" t="n"/>
      <c r="G21" s="37" t="n"/>
      <c r="H21" s="37" t="n"/>
      <c r="I21" s="38" t="n"/>
      <c r="J21" s="38" t="n"/>
      <c r="K21" s="38" t="n"/>
      <c r="L21" s="39">
        <f>IF(OR($A21="",$I21="",$J21="",$K21=""),"",$I21*$J21*$K21)</f>
        <v/>
      </c>
      <c r="M21" s="38" t="n"/>
      <c r="N21" s="39">
        <f>IF(OR($A21="",$I21="",$J21="",$M21=""),"",MIN($I21*$J21,$M21))</f>
        <v/>
      </c>
      <c r="O21" s="39">
        <f>IF(OR($A21="",$N21="",$K21=""),"",$N21*$K21)</f>
        <v/>
      </c>
      <c r="P21" s="40">
        <f>IF(OR($A21="",$W21=""),"",IFERROR(VLOOKUP($W21,'NCS Summary'!$K$5:$L$8,2,FALSE),""))</f>
        <v/>
      </c>
      <c r="Q21" s="40">
        <f>IF(OR($A21="",$O21="",$P21=""),"",$O21*$P21)</f>
        <v/>
      </c>
      <c r="R21" s="41" t="n"/>
      <c r="S21" s="40">
        <f>IF(OR($A21="",$R21="",$K21="",$Q21=""),"",MAX(0,$R21*$K21-$Q21))</f>
        <v/>
      </c>
      <c r="T21" s="42">
        <f>IF(OR($A21="",$R21="",$K21="",$Q21="",$R21*$K21=0),"",$Q21/($R21*$K21))</f>
        <v/>
      </c>
      <c r="U21" s="12">
        <f>IF($A21="","",IF(AND($I21&gt;0,$J21&gt;0,$K21&gt;0),"Check required","Incomplete"))</f>
        <v/>
      </c>
      <c r="V21" s="5" t="n"/>
      <c r="W21" s="5" t="n"/>
    </row>
    <row r="22">
      <c r="A22" s="4" t="n"/>
      <c r="B22" s="5" t="n"/>
      <c r="C22" s="4" t="n"/>
      <c r="D22" s="37" t="n"/>
      <c r="E22" s="5" t="n"/>
      <c r="F22" s="4" t="n"/>
      <c r="G22" s="37" t="n"/>
      <c r="H22" s="37" t="n"/>
      <c r="I22" s="38" t="n"/>
      <c r="J22" s="38" t="n"/>
      <c r="K22" s="38" t="n"/>
      <c r="L22" s="43">
        <f>IF(OR($A22="",$I22="",$J22="",$K22=""),"",$I22*$J22*$K22)</f>
        <v/>
      </c>
      <c r="M22" s="38" t="n"/>
      <c r="N22" s="43">
        <f>IF(OR($A22="",$I22="",$J22="",$M22=""),"",MIN($I22*$J22,$M22))</f>
        <v/>
      </c>
      <c r="O22" s="43">
        <f>IF(OR($A22="",$N22="",$K22=""),"",$N22*$K22)</f>
        <v/>
      </c>
      <c r="P22" s="44">
        <f>IF(OR($A22="",$W22=""),"",IFERROR(VLOOKUP($W22,'NCS Summary'!$K$5:$L$8,2,FALSE),""))</f>
        <v/>
      </c>
      <c r="Q22" s="44">
        <f>IF(OR($A22="",$O22="",$P22=""),"",$O22*$P22)</f>
        <v/>
      </c>
      <c r="R22" s="41" t="n"/>
      <c r="S22" s="44">
        <f>IF(OR($A22="",$R22="",$K22="",$Q22=""),"",MAX(0,$R22*$K22-$Q22))</f>
        <v/>
      </c>
      <c r="T22" s="45">
        <f>IF(OR($A22="",$R22="",$K22="",$Q22="",$R22*$K22=0),"",$Q22/($R22*$K22))</f>
        <v/>
      </c>
      <c r="U22" s="16">
        <f>IF($A22="","",IF(AND($I22&gt;0,$J22&gt;0,$K22&gt;0),"Check required","Incomplete"))</f>
        <v/>
      </c>
      <c r="V22" s="5" t="n"/>
      <c r="W22" s="5" t="n"/>
    </row>
    <row r="23">
      <c r="A23" s="4" t="n"/>
      <c r="B23" s="5" t="n"/>
      <c r="C23" s="4" t="n"/>
      <c r="D23" s="37" t="n"/>
      <c r="E23" s="5" t="n"/>
      <c r="F23" s="4" t="n"/>
      <c r="G23" s="37" t="n"/>
      <c r="H23" s="37" t="n"/>
      <c r="I23" s="38" t="n"/>
      <c r="J23" s="38" t="n"/>
      <c r="K23" s="38" t="n"/>
      <c r="L23" s="39">
        <f>IF(OR($A23="",$I23="",$J23="",$K23=""),"",$I23*$J23*$K23)</f>
        <v/>
      </c>
      <c r="M23" s="38" t="n"/>
      <c r="N23" s="39">
        <f>IF(OR($A23="",$I23="",$J23="",$M23=""),"",MIN($I23*$J23,$M23))</f>
        <v/>
      </c>
      <c r="O23" s="39">
        <f>IF(OR($A23="",$N23="",$K23=""),"",$N23*$K23)</f>
        <v/>
      </c>
      <c r="P23" s="40">
        <f>IF(OR($A23="",$W23=""),"",IFERROR(VLOOKUP($W23,'NCS Summary'!$K$5:$L$8,2,FALSE),""))</f>
        <v/>
      </c>
      <c r="Q23" s="40">
        <f>IF(OR($A23="",$O23="",$P23=""),"",$O23*$P23)</f>
        <v/>
      </c>
      <c r="R23" s="41" t="n"/>
      <c r="S23" s="40">
        <f>IF(OR($A23="",$R23="",$K23="",$Q23=""),"",MAX(0,$R23*$K23-$Q23))</f>
        <v/>
      </c>
      <c r="T23" s="42">
        <f>IF(OR($A23="",$R23="",$K23="",$Q23="",$R23*$K23=0),"",$Q23/($R23*$K23))</f>
        <v/>
      </c>
      <c r="U23" s="12">
        <f>IF($A23="","",IF(AND($I23&gt;0,$J23&gt;0,$K23&gt;0),"Check required","Incomplete"))</f>
        <v/>
      </c>
      <c r="V23" s="5" t="n"/>
      <c r="W23" s="5" t="n"/>
    </row>
    <row r="24">
      <c r="A24" s="4" t="n"/>
      <c r="B24" s="5" t="n"/>
      <c r="C24" s="4" t="n"/>
      <c r="D24" s="37" t="n"/>
      <c r="E24" s="5" t="n"/>
      <c r="F24" s="4" t="n"/>
      <c r="G24" s="37" t="n"/>
      <c r="H24" s="37" t="n"/>
      <c r="I24" s="38" t="n"/>
      <c r="J24" s="38" t="n"/>
      <c r="K24" s="38" t="n"/>
      <c r="L24" s="43">
        <f>IF(OR($A24="",$I24="",$J24="",$K24=""),"",$I24*$J24*$K24)</f>
        <v/>
      </c>
      <c r="M24" s="38" t="n"/>
      <c r="N24" s="43">
        <f>IF(OR($A24="",$I24="",$J24="",$M24=""),"",MIN($I24*$J24,$M24))</f>
        <v/>
      </c>
      <c r="O24" s="43">
        <f>IF(OR($A24="",$N24="",$K24=""),"",$N24*$K24)</f>
        <v/>
      </c>
      <c r="P24" s="44">
        <f>IF(OR($A24="",$W24=""),"",IFERROR(VLOOKUP($W24,'NCS Summary'!$K$5:$L$8,2,FALSE),""))</f>
        <v/>
      </c>
      <c r="Q24" s="44">
        <f>IF(OR($A24="",$O24="",$P24=""),"",$O24*$P24)</f>
        <v/>
      </c>
      <c r="R24" s="41" t="n"/>
      <c r="S24" s="44">
        <f>IF(OR($A24="",$R24="",$K24="",$Q24=""),"",MAX(0,$R24*$K24-$Q24))</f>
        <v/>
      </c>
      <c r="T24" s="45">
        <f>IF(OR($A24="",$R24="",$K24="",$Q24="",$R24*$K24=0),"",$Q24/($R24*$K24))</f>
        <v/>
      </c>
      <c r="U24" s="16">
        <f>IF($A24="","",IF(AND($I24&gt;0,$J24&gt;0,$K24&gt;0),"Check required","Incomplete"))</f>
        <v/>
      </c>
      <c r="V24" s="5" t="n"/>
      <c r="W24" s="5" t="n"/>
    </row>
    <row r="25">
      <c r="A25" s="4" t="n"/>
      <c r="B25" s="5" t="n"/>
      <c r="C25" s="4" t="n"/>
      <c r="D25" s="37" t="n"/>
      <c r="E25" s="5" t="n"/>
      <c r="F25" s="4" t="n"/>
      <c r="G25" s="37" t="n"/>
      <c r="H25" s="37" t="n"/>
      <c r="I25" s="38" t="n"/>
      <c r="J25" s="38" t="n"/>
      <c r="K25" s="38" t="n"/>
      <c r="L25" s="39">
        <f>IF(OR($A25="",$I25="",$J25="",$K25=""),"",$I25*$J25*$K25)</f>
        <v/>
      </c>
      <c r="M25" s="38" t="n"/>
      <c r="N25" s="39">
        <f>IF(OR($A25="",$I25="",$J25="",$M25=""),"",MIN($I25*$J25,$M25))</f>
        <v/>
      </c>
      <c r="O25" s="39">
        <f>IF(OR($A25="",$N25="",$K25=""),"",$N25*$K25)</f>
        <v/>
      </c>
      <c r="P25" s="40">
        <f>IF(OR($A25="",$W25=""),"",IFERROR(VLOOKUP($W25,'NCS Summary'!$K$5:$L$8,2,FALSE),""))</f>
        <v/>
      </c>
      <c r="Q25" s="40">
        <f>IF(OR($A25="",$O25="",$P25=""),"",$O25*$P25)</f>
        <v/>
      </c>
      <c r="R25" s="41" t="n"/>
      <c r="S25" s="40">
        <f>IF(OR($A25="",$R25="",$K25="",$Q25=""),"",MAX(0,$R25*$K25-$Q25))</f>
        <v/>
      </c>
      <c r="T25" s="42">
        <f>IF(OR($A25="",$R25="",$K25="",$Q25="",$R25*$K25=0),"",$Q25/($R25*$K25))</f>
        <v/>
      </c>
      <c r="U25" s="12">
        <f>IF($A25="","",IF(AND($I25&gt;0,$J25&gt;0,$K25&gt;0),"Check required","Incomplete"))</f>
        <v/>
      </c>
      <c r="V25" s="5" t="n"/>
      <c r="W25" s="5" t="n"/>
    </row>
    <row r="26">
      <c r="A26" s="4" t="n"/>
      <c r="B26" s="5" t="n"/>
      <c r="C26" s="4" t="n"/>
      <c r="D26" s="37" t="n"/>
      <c r="E26" s="5" t="n"/>
      <c r="F26" s="4" t="n"/>
      <c r="G26" s="37" t="n"/>
      <c r="H26" s="37" t="n"/>
      <c r="I26" s="38" t="n"/>
      <c r="J26" s="38" t="n"/>
      <c r="K26" s="38" t="n"/>
      <c r="L26" s="43">
        <f>IF(OR($A26="",$I26="",$J26="",$K26=""),"",$I26*$J26*$K26)</f>
        <v/>
      </c>
      <c r="M26" s="38" t="n"/>
      <c r="N26" s="43">
        <f>IF(OR($A26="",$I26="",$J26="",$M26=""),"",MIN($I26*$J26,$M26))</f>
        <v/>
      </c>
      <c r="O26" s="43">
        <f>IF(OR($A26="",$N26="",$K26=""),"",$N26*$K26)</f>
        <v/>
      </c>
      <c r="P26" s="44">
        <f>IF(OR($A26="",$W26=""),"",IFERROR(VLOOKUP($W26,'NCS Summary'!$K$5:$L$8,2,FALSE),""))</f>
        <v/>
      </c>
      <c r="Q26" s="44">
        <f>IF(OR($A26="",$O26="",$P26=""),"",$O26*$P26)</f>
        <v/>
      </c>
      <c r="R26" s="41" t="n"/>
      <c r="S26" s="44">
        <f>IF(OR($A26="",$R26="",$K26="",$Q26=""),"",MAX(0,$R26*$K26-$Q26))</f>
        <v/>
      </c>
      <c r="T26" s="45">
        <f>IF(OR($A26="",$R26="",$K26="",$Q26="",$R26*$K26=0),"",$Q26/($R26*$K26))</f>
        <v/>
      </c>
      <c r="U26" s="16">
        <f>IF($A26="","",IF(AND($I26&gt;0,$J26&gt;0,$K26&gt;0),"Check required","Incomplete"))</f>
        <v/>
      </c>
      <c r="V26" s="5" t="n"/>
      <c r="W26" s="5" t="n"/>
    </row>
    <row r="27">
      <c r="A27" s="4" t="n"/>
      <c r="B27" s="5" t="n"/>
      <c r="C27" s="4" t="n"/>
      <c r="D27" s="37" t="n"/>
      <c r="E27" s="5" t="n"/>
      <c r="F27" s="4" t="n"/>
      <c r="G27" s="37" t="n"/>
      <c r="H27" s="37" t="n"/>
      <c r="I27" s="38" t="n"/>
      <c r="J27" s="38" t="n"/>
      <c r="K27" s="38" t="n"/>
      <c r="L27" s="39">
        <f>IF(OR($A27="",$I27="",$J27="",$K27=""),"",$I27*$J27*$K27)</f>
        <v/>
      </c>
      <c r="M27" s="38" t="n"/>
      <c r="N27" s="39">
        <f>IF(OR($A27="",$I27="",$J27="",$M27=""),"",MIN($I27*$J27,$M27))</f>
        <v/>
      </c>
      <c r="O27" s="39">
        <f>IF(OR($A27="",$N27="",$K27=""),"",$N27*$K27)</f>
        <v/>
      </c>
      <c r="P27" s="40">
        <f>IF(OR($A27="",$W27=""),"",IFERROR(VLOOKUP($W27,'NCS Summary'!$K$5:$L$8,2,FALSE),""))</f>
        <v/>
      </c>
      <c r="Q27" s="40">
        <f>IF(OR($A27="",$O27="",$P27=""),"",$O27*$P27)</f>
        <v/>
      </c>
      <c r="R27" s="41" t="n"/>
      <c r="S27" s="40">
        <f>IF(OR($A27="",$R27="",$K27="",$Q27=""),"",MAX(0,$R27*$K27-$Q27))</f>
        <v/>
      </c>
      <c r="T27" s="42">
        <f>IF(OR($A27="",$R27="",$K27="",$Q27="",$R27*$K27=0),"",$Q27/($R27*$K27))</f>
        <v/>
      </c>
      <c r="U27" s="12">
        <f>IF($A27="","",IF(AND($I27&gt;0,$J27&gt;0,$K27&gt;0),"Check required","Incomplete"))</f>
        <v/>
      </c>
      <c r="V27" s="5" t="n"/>
      <c r="W27" s="5" t="n"/>
    </row>
    <row r="28">
      <c r="A28" s="4" t="n"/>
      <c r="B28" s="5" t="n"/>
      <c r="C28" s="4" t="n"/>
      <c r="D28" s="37" t="n"/>
      <c r="E28" s="5" t="n"/>
      <c r="F28" s="4" t="n"/>
      <c r="G28" s="37" t="n"/>
      <c r="H28" s="37" t="n"/>
      <c r="I28" s="38" t="n"/>
      <c r="J28" s="38" t="n"/>
      <c r="K28" s="38" t="n"/>
      <c r="L28" s="43">
        <f>IF(OR($A28="",$I28="",$J28="",$K28=""),"",$I28*$J28*$K28)</f>
        <v/>
      </c>
      <c r="M28" s="38" t="n"/>
      <c r="N28" s="43">
        <f>IF(OR($A28="",$I28="",$J28="",$M28=""),"",MIN($I28*$J28,$M28))</f>
        <v/>
      </c>
      <c r="O28" s="43">
        <f>IF(OR($A28="",$N28="",$K28=""),"",$N28*$K28)</f>
        <v/>
      </c>
      <c r="P28" s="44">
        <f>IF(OR($A28="",$W28=""),"",IFERROR(VLOOKUP($W28,'NCS Summary'!$K$5:$L$8,2,FALSE),""))</f>
        <v/>
      </c>
      <c r="Q28" s="44">
        <f>IF(OR($A28="",$O28="",$P28=""),"",$O28*$P28)</f>
        <v/>
      </c>
      <c r="R28" s="41" t="n"/>
      <c r="S28" s="44">
        <f>IF(OR($A28="",$R28="",$K28="",$Q28=""),"",MAX(0,$R28*$K28-$Q28))</f>
        <v/>
      </c>
      <c r="T28" s="45">
        <f>IF(OR($A28="",$R28="",$K28="",$Q28="",$R28*$K28=0),"",$Q28/($R28*$K28))</f>
        <v/>
      </c>
      <c r="U28" s="16">
        <f>IF($A28="","",IF(AND($I28&gt;0,$J28&gt;0,$K28&gt;0),"Check required","Incomplete"))</f>
        <v/>
      </c>
      <c r="V28" s="5" t="n"/>
      <c r="W28" s="5" t="n"/>
    </row>
    <row r="29">
      <c r="A29" s="4" t="n"/>
      <c r="B29" s="5" t="n"/>
      <c r="C29" s="4" t="n"/>
      <c r="D29" s="37" t="n"/>
      <c r="E29" s="5" t="n"/>
      <c r="F29" s="4" t="n"/>
      <c r="G29" s="37" t="n"/>
      <c r="H29" s="37" t="n"/>
      <c r="I29" s="38" t="n"/>
      <c r="J29" s="38" t="n"/>
      <c r="K29" s="38" t="n"/>
      <c r="L29" s="39">
        <f>IF(OR($A29="",$I29="",$J29="",$K29=""),"",$I29*$J29*$K29)</f>
        <v/>
      </c>
      <c r="M29" s="38" t="n"/>
      <c r="N29" s="39">
        <f>IF(OR($A29="",$I29="",$J29="",$M29=""),"",MIN($I29*$J29,$M29))</f>
        <v/>
      </c>
      <c r="O29" s="39">
        <f>IF(OR($A29="",$N29="",$K29=""),"",$N29*$K29)</f>
        <v/>
      </c>
      <c r="P29" s="40">
        <f>IF(OR($A29="",$W29=""),"",IFERROR(VLOOKUP($W29,'NCS Summary'!$K$5:$L$8,2,FALSE),""))</f>
        <v/>
      </c>
      <c r="Q29" s="40">
        <f>IF(OR($A29="",$O29="",$P29=""),"",$O29*$P29)</f>
        <v/>
      </c>
      <c r="R29" s="41" t="n"/>
      <c r="S29" s="40">
        <f>IF(OR($A29="",$R29="",$K29="",$Q29=""),"",MAX(0,$R29*$K29-$Q29))</f>
        <v/>
      </c>
      <c r="T29" s="42">
        <f>IF(OR($A29="",$R29="",$K29="",$Q29="",$R29*$K29=0),"",$Q29/($R29*$K29))</f>
        <v/>
      </c>
      <c r="U29" s="12">
        <f>IF($A29="","",IF(AND($I29&gt;0,$J29&gt;0,$K29&gt;0),"Check required","Incomplete"))</f>
        <v/>
      </c>
      <c r="V29" s="5" t="n"/>
      <c r="W29" s="5" t="n"/>
    </row>
    <row r="30">
      <c r="A30" s="4" t="n"/>
      <c r="B30" s="5" t="n"/>
      <c r="C30" s="4" t="n"/>
      <c r="D30" s="37" t="n"/>
      <c r="E30" s="5" t="n"/>
      <c r="F30" s="4" t="n"/>
      <c r="G30" s="37" t="n"/>
      <c r="H30" s="37" t="n"/>
      <c r="I30" s="38" t="n"/>
      <c r="J30" s="38" t="n"/>
      <c r="K30" s="38" t="n"/>
      <c r="L30" s="43">
        <f>IF(OR($A30="",$I30="",$J30="",$K30=""),"",$I30*$J30*$K30)</f>
        <v/>
      </c>
      <c r="M30" s="38" t="n"/>
      <c r="N30" s="43">
        <f>IF(OR($A30="",$I30="",$J30="",$M30=""),"",MIN($I30*$J30,$M30))</f>
        <v/>
      </c>
      <c r="O30" s="43">
        <f>IF(OR($A30="",$N30="",$K30=""),"",$N30*$K30)</f>
        <v/>
      </c>
      <c r="P30" s="44">
        <f>IF(OR($A30="",$W30=""),"",IFERROR(VLOOKUP($W30,'NCS Summary'!$K$5:$L$8,2,FALSE),""))</f>
        <v/>
      </c>
      <c r="Q30" s="44">
        <f>IF(OR($A30="",$O30="",$P30=""),"",$O30*$P30)</f>
        <v/>
      </c>
      <c r="R30" s="41" t="n"/>
      <c r="S30" s="44">
        <f>IF(OR($A30="",$R30="",$K30="",$Q30=""),"",MAX(0,$R30*$K30-$Q30))</f>
        <v/>
      </c>
      <c r="T30" s="45">
        <f>IF(OR($A30="",$R30="",$K30="",$Q30="",$R30*$K30=0),"",$Q30/($R30*$K30))</f>
        <v/>
      </c>
      <c r="U30" s="16">
        <f>IF($A30="","",IF(AND($I30&gt;0,$J30&gt;0,$K30&gt;0),"Check required","Incomplete"))</f>
        <v/>
      </c>
      <c r="V30" s="5" t="n"/>
      <c r="W30" s="5" t="n"/>
    </row>
    <row r="31">
      <c r="A31" s="4" t="n"/>
      <c r="B31" s="5" t="n"/>
      <c r="C31" s="4" t="n"/>
      <c r="D31" s="37" t="n"/>
      <c r="E31" s="5" t="n"/>
      <c r="F31" s="4" t="n"/>
      <c r="G31" s="37" t="n"/>
      <c r="H31" s="37" t="n"/>
      <c r="I31" s="38" t="n"/>
      <c r="J31" s="38" t="n"/>
      <c r="K31" s="38" t="n"/>
      <c r="L31" s="39">
        <f>IF(OR($A31="",$I31="",$J31="",$K31=""),"",$I31*$J31*$K31)</f>
        <v/>
      </c>
      <c r="M31" s="38" t="n"/>
      <c r="N31" s="39">
        <f>IF(OR($A31="",$I31="",$J31="",$M31=""),"",MIN($I31*$J31,$M31))</f>
        <v/>
      </c>
      <c r="O31" s="39">
        <f>IF(OR($A31="",$N31="",$K31=""),"",$N31*$K31)</f>
        <v/>
      </c>
      <c r="P31" s="40">
        <f>IF(OR($A31="",$W31=""),"",IFERROR(VLOOKUP($W31,'NCS Summary'!$K$5:$L$8,2,FALSE),""))</f>
        <v/>
      </c>
      <c r="Q31" s="40">
        <f>IF(OR($A31="",$O31="",$P31=""),"",$O31*$P31)</f>
        <v/>
      </c>
      <c r="R31" s="41" t="n"/>
      <c r="S31" s="40">
        <f>IF(OR($A31="",$R31="",$K31="",$Q31=""),"",MAX(0,$R31*$K31-$Q31))</f>
        <v/>
      </c>
      <c r="T31" s="42">
        <f>IF(OR($A31="",$R31="",$K31="",$Q31="",$R31*$K31=0),"",$Q31/($R31*$K31))</f>
        <v/>
      </c>
      <c r="U31" s="12">
        <f>IF($A31="","",IF(AND($I31&gt;0,$J31&gt;0,$K31&gt;0),"Check required","Incomplete"))</f>
        <v/>
      </c>
      <c r="V31" s="5" t="n"/>
      <c r="W31" s="5" t="n"/>
    </row>
    <row r="32">
      <c r="A32" s="4" t="n"/>
      <c r="B32" s="5" t="n"/>
      <c r="C32" s="4" t="n"/>
      <c r="D32" s="37" t="n"/>
      <c r="E32" s="5" t="n"/>
      <c r="F32" s="4" t="n"/>
      <c r="G32" s="37" t="n"/>
      <c r="H32" s="37" t="n"/>
      <c r="I32" s="38" t="n"/>
      <c r="J32" s="38" t="n"/>
      <c r="K32" s="38" t="n"/>
      <c r="L32" s="43">
        <f>IF(OR($A32="",$I32="",$J32="",$K32=""),"",$I32*$J32*$K32)</f>
        <v/>
      </c>
      <c r="M32" s="38" t="n"/>
      <c r="N32" s="43">
        <f>IF(OR($A32="",$I32="",$J32="",$M32=""),"",MIN($I32*$J32,$M32))</f>
        <v/>
      </c>
      <c r="O32" s="43">
        <f>IF(OR($A32="",$N32="",$K32=""),"",$N32*$K32)</f>
        <v/>
      </c>
      <c r="P32" s="44">
        <f>IF(OR($A32="",$W32=""),"",IFERROR(VLOOKUP($W32,'NCS Summary'!$K$5:$L$8,2,FALSE),""))</f>
        <v/>
      </c>
      <c r="Q32" s="44">
        <f>IF(OR($A32="",$O32="",$P32=""),"",$O32*$P32)</f>
        <v/>
      </c>
      <c r="R32" s="41" t="n"/>
      <c r="S32" s="44">
        <f>IF(OR($A32="",$R32="",$K32="",$Q32=""),"",MAX(0,$R32*$K32-$Q32))</f>
        <v/>
      </c>
      <c r="T32" s="45">
        <f>IF(OR($A32="",$R32="",$K32="",$Q32="",$R32*$K32=0),"",$Q32/($R32*$K32))</f>
        <v/>
      </c>
      <c r="U32" s="16">
        <f>IF($A32="","",IF(AND($I32&gt;0,$J32&gt;0,$K32&gt;0),"Check required","Incomplete"))</f>
        <v/>
      </c>
      <c r="V32" s="5" t="n"/>
      <c r="W32" s="5" t="n"/>
    </row>
    <row r="33">
      <c r="A33" s="4" t="n"/>
      <c r="B33" s="5" t="n"/>
      <c r="C33" s="4" t="n"/>
      <c r="D33" s="37" t="n"/>
      <c r="E33" s="5" t="n"/>
      <c r="F33" s="4" t="n"/>
      <c r="G33" s="37" t="n"/>
      <c r="H33" s="37" t="n"/>
      <c r="I33" s="38" t="n"/>
      <c r="J33" s="38" t="n"/>
      <c r="K33" s="38" t="n"/>
      <c r="L33" s="39">
        <f>IF(OR($A33="",$I33="",$J33="",$K33=""),"",$I33*$J33*$K33)</f>
        <v/>
      </c>
      <c r="M33" s="38" t="n"/>
      <c r="N33" s="39">
        <f>IF(OR($A33="",$I33="",$J33="",$M33=""),"",MIN($I33*$J33,$M33))</f>
        <v/>
      </c>
      <c r="O33" s="39">
        <f>IF(OR($A33="",$N33="",$K33=""),"",$N33*$K33)</f>
        <v/>
      </c>
      <c r="P33" s="40">
        <f>IF(OR($A33="",$W33=""),"",IFERROR(VLOOKUP($W33,'NCS Summary'!$K$5:$L$8,2,FALSE),""))</f>
        <v/>
      </c>
      <c r="Q33" s="40">
        <f>IF(OR($A33="",$O33="",$P33=""),"",$O33*$P33)</f>
        <v/>
      </c>
      <c r="R33" s="41" t="n"/>
      <c r="S33" s="40">
        <f>IF(OR($A33="",$R33="",$K33="",$Q33=""),"",MAX(0,$R33*$K33-$Q33))</f>
        <v/>
      </c>
      <c r="T33" s="42">
        <f>IF(OR($A33="",$R33="",$K33="",$Q33="",$R33*$K33=0),"",$Q33/($R33*$K33))</f>
        <v/>
      </c>
      <c r="U33" s="12">
        <f>IF($A33="","",IF(AND($I33&gt;0,$J33&gt;0,$K33&gt;0),"Check required","Incomplete"))</f>
        <v/>
      </c>
      <c r="V33" s="5" t="n"/>
      <c r="W33" s="5" t="n"/>
    </row>
    <row r="34">
      <c r="A34" s="4" t="n"/>
      <c r="B34" s="5" t="n"/>
      <c r="C34" s="4" t="n"/>
      <c r="D34" s="37" t="n"/>
      <c r="E34" s="5" t="n"/>
      <c r="F34" s="4" t="n"/>
      <c r="G34" s="37" t="n"/>
      <c r="H34" s="37" t="n"/>
      <c r="I34" s="38" t="n"/>
      <c r="J34" s="38" t="n"/>
      <c r="K34" s="38" t="n"/>
      <c r="L34" s="43">
        <f>IF(OR($A34="",$I34="",$J34="",$K34=""),"",$I34*$J34*$K34)</f>
        <v/>
      </c>
      <c r="M34" s="38" t="n"/>
      <c r="N34" s="43">
        <f>IF(OR($A34="",$I34="",$J34="",$M34=""),"",MIN($I34*$J34,$M34))</f>
        <v/>
      </c>
      <c r="O34" s="43">
        <f>IF(OR($A34="",$N34="",$K34=""),"",$N34*$K34)</f>
        <v/>
      </c>
      <c r="P34" s="44">
        <f>IF(OR($A34="",$W34=""),"",IFERROR(VLOOKUP($W34,'NCS Summary'!$K$5:$L$8,2,FALSE),""))</f>
        <v/>
      </c>
      <c r="Q34" s="44">
        <f>IF(OR($A34="",$O34="",$P34=""),"",$O34*$P34)</f>
        <v/>
      </c>
      <c r="R34" s="41" t="n"/>
      <c r="S34" s="44">
        <f>IF(OR($A34="",$R34="",$K34="",$Q34=""),"",MAX(0,$R34*$K34-$Q34))</f>
        <v/>
      </c>
      <c r="T34" s="45">
        <f>IF(OR($A34="",$R34="",$K34="",$Q34="",$R34*$K34=0),"",$Q34/($R34*$K34))</f>
        <v/>
      </c>
      <c r="U34" s="16">
        <f>IF($A34="","",IF(AND($I34&gt;0,$J34&gt;0,$K34&gt;0),"Check required","Incomplete"))</f>
        <v/>
      </c>
      <c r="V34" s="5" t="n"/>
      <c r="W34" s="5" t="n"/>
    </row>
    <row r="35">
      <c r="A35" s="4" t="n"/>
      <c r="B35" s="5" t="n"/>
      <c r="C35" s="4" t="n"/>
      <c r="D35" s="37" t="n"/>
      <c r="E35" s="5" t="n"/>
      <c r="F35" s="4" t="n"/>
      <c r="G35" s="37" t="n"/>
      <c r="H35" s="37" t="n"/>
      <c r="I35" s="38" t="n"/>
      <c r="J35" s="38" t="n"/>
      <c r="K35" s="38" t="n"/>
      <c r="L35" s="39">
        <f>IF(OR($A35="",$I35="",$J35="",$K35=""),"",$I35*$J35*$K35)</f>
        <v/>
      </c>
      <c r="M35" s="38" t="n"/>
      <c r="N35" s="39">
        <f>IF(OR($A35="",$I35="",$J35="",$M35=""),"",MIN($I35*$J35,$M35))</f>
        <v/>
      </c>
      <c r="O35" s="39">
        <f>IF(OR($A35="",$N35="",$K35=""),"",$N35*$K35)</f>
        <v/>
      </c>
      <c r="P35" s="40">
        <f>IF(OR($A35="",$W35=""),"",IFERROR(VLOOKUP($W35,'NCS Summary'!$K$5:$L$8,2,FALSE),""))</f>
        <v/>
      </c>
      <c r="Q35" s="40">
        <f>IF(OR($A35="",$O35="",$P35=""),"",$O35*$P35)</f>
        <v/>
      </c>
      <c r="R35" s="41" t="n"/>
      <c r="S35" s="40">
        <f>IF(OR($A35="",$R35="",$K35="",$Q35=""),"",MAX(0,$R35*$K35-$Q35))</f>
        <v/>
      </c>
      <c r="T35" s="42">
        <f>IF(OR($A35="",$R35="",$K35="",$Q35="",$R35*$K35=0),"",$Q35/($R35*$K35))</f>
        <v/>
      </c>
      <c r="U35" s="12">
        <f>IF($A35="","",IF(AND($I35&gt;0,$J35&gt;0,$K35&gt;0),"Check required","Incomplete"))</f>
        <v/>
      </c>
      <c r="V35" s="5" t="n"/>
      <c r="W35" s="5" t="n"/>
    </row>
    <row r="36">
      <c r="A36" s="4" t="n"/>
      <c r="B36" s="5" t="n"/>
      <c r="C36" s="4" t="n"/>
      <c r="D36" s="37" t="n"/>
      <c r="E36" s="5" t="n"/>
      <c r="F36" s="4" t="n"/>
      <c r="G36" s="37" t="n"/>
      <c r="H36" s="37" t="n"/>
      <c r="I36" s="38" t="n"/>
      <c r="J36" s="38" t="n"/>
      <c r="K36" s="38" t="n"/>
      <c r="L36" s="43">
        <f>IF(OR($A36="",$I36="",$J36="",$K36=""),"",$I36*$J36*$K36)</f>
        <v/>
      </c>
      <c r="M36" s="38" t="n"/>
      <c r="N36" s="43">
        <f>IF(OR($A36="",$I36="",$J36="",$M36=""),"",MIN($I36*$J36,$M36))</f>
        <v/>
      </c>
      <c r="O36" s="43">
        <f>IF(OR($A36="",$N36="",$K36=""),"",$N36*$K36)</f>
        <v/>
      </c>
      <c r="P36" s="44">
        <f>IF(OR($A36="",$W36=""),"",IFERROR(VLOOKUP($W36,'NCS Summary'!$K$5:$L$8,2,FALSE),""))</f>
        <v/>
      </c>
      <c r="Q36" s="44">
        <f>IF(OR($A36="",$O36="",$P36=""),"",$O36*$P36)</f>
        <v/>
      </c>
      <c r="R36" s="41" t="n"/>
      <c r="S36" s="44">
        <f>IF(OR($A36="",$R36="",$K36="",$Q36=""),"",MAX(0,$R36*$K36-$Q36))</f>
        <v/>
      </c>
      <c r="T36" s="45">
        <f>IF(OR($A36="",$R36="",$K36="",$Q36="",$R36*$K36=0),"",$Q36/($R36*$K36))</f>
        <v/>
      </c>
      <c r="U36" s="16">
        <f>IF($A36="","",IF(AND($I36&gt;0,$J36&gt;0,$K36&gt;0),"Check required","Incomplete"))</f>
        <v/>
      </c>
      <c r="V36" s="5" t="n"/>
      <c r="W36" s="5" t="n"/>
    </row>
    <row r="37">
      <c r="A37" s="4" t="n"/>
      <c r="B37" s="5" t="n"/>
      <c r="C37" s="4" t="n"/>
      <c r="D37" s="37" t="n"/>
      <c r="E37" s="5" t="n"/>
      <c r="F37" s="4" t="n"/>
      <c r="G37" s="37" t="n"/>
      <c r="H37" s="37" t="n"/>
      <c r="I37" s="38" t="n"/>
      <c r="J37" s="38" t="n"/>
      <c r="K37" s="38" t="n"/>
      <c r="L37" s="39">
        <f>IF(OR($A37="",$I37="",$J37="",$K37=""),"",$I37*$J37*$K37)</f>
        <v/>
      </c>
      <c r="M37" s="38" t="n"/>
      <c r="N37" s="39">
        <f>IF(OR($A37="",$I37="",$J37="",$M37=""),"",MIN($I37*$J37,$M37))</f>
        <v/>
      </c>
      <c r="O37" s="39">
        <f>IF(OR($A37="",$N37="",$K37=""),"",$N37*$K37)</f>
        <v/>
      </c>
      <c r="P37" s="40">
        <f>IF(OR($A37="",$W37=""),"",IFERROR(VLOOKUP($W37,'NCS Summary'!$K$5:$L$8,2,FALSE),""))</f>
        <v/>
      </c>
      <c r="Q37" s="40">
        <f>IF(OR($A37="",$O37="",$P37=""),"",$O37*$P37)</f>
        <v/>
      </c>
      <c r="R37" s="41" t="n"/>
      <c r="S37" s="40">
        <f>IF(OR($A37="",$R37="",$K37="",$Q37=""),"",MAX(0,$R37*$K37-$Q37))</f>
        <v/>
      </c>
      <c r="T37" s="42">
        <f>IF(OR($A37="",$R37="",$K37="",$Q37="",$R37*$K37=0),"",$Q37/($R37*$K37))</f>
        <v/>
      </c>
      <c r="U37" s="12">
        <f>IF($A37="","",IF(AND($I37&gt;0,$J37&gt;0,$K37&gt;0),"Check required","Incomplete"))</f>
        <v/>
      </c>
      <c r="V37" s="5" t="n"/>
      <c r="W37" s="5" t="n"/>
    </row>
    <row r="38">
      <c r="A38" s="4" t="n"/>
      <c r="B38" s="5" t="n"/>
      <c r="C38" s="4" t="n"/>
      <c r="D38" s="37" t="n"/>
      <c r="E38" s="5" t="n"/>
      <c r="F38" s="4" t="n"/>
      <c r="G38" s="37" t="n"/>
      <c r="H38" s="37" t="n"/>
      <c r="I38" s="38" t="n"/>
      <c r="J38" s="38" t="n"/>
      <c r="K38" s="38" t="n"/>
      <c r="L38" s="43">
        <f>IF(OR($A38="",$I38="",$J38="",$K38=""),"",$I38*$J38*$K38)</f>
        <v/>
      </c>
      <c r="M38" s="38" t="n"/>
      <c r="N38" s="43">
        <f>IF(OR($A38="",$I38="",$J38="",$M38=""),"",MIN($I38*$J38,$M38))</f>
        <v/>
      </c>
      <c r="O38" s="43">
        <f>IF(OR($A38="",$N38="",$K38=""),"",$N38*$K38)</f>
        <v/>
      </c>
      <c r="P38" s="44">
        <f>IF(OR($A38="",$W38=""),"",IFERROR(VLOOKUP($W38,'NCS Summary'!$K$5:$L$8,2,FALSE),""))</f>
        <v/>
      </c>
      <c r="Q38" s="44">
        <f>IF(OR($A38="",$O38="",$P38=""),"",$O38*$P38)</f>
        <v/>
      </c>
      <c r="R38" s="41" t="n"/>
      <c r="S38" s="44">
        <f>IF(OR($A38="",$R38="",$K38="",$Q38=""),"",MAX(0,$R38*$K38-$Q38))</f>
        <v/>
      </c>
      <c r="T38" s="45">
        <f>IF(OR($A38="",$R38="",$K38="",$Q38="",$R38*$K38=0),"",$Q38/($R38*$K38))</f>
        <v/>
      </c>
      <c r="U38" s="16">
        <f>IF($A38="","",IF(AND($I38&gt;0,$J38&gt;0,$K38&gt;0),"Check required","Incomplete"))</f>
        <v/>
      </c>
      <c r="V38" s="5" t="n"/>
      <c r="W38" s="5" t="n"/>
    </row>
    <row r="39">
      <c r="A39" s="4" t="n"/>
      <c r="B39" s="5" t="n"/>
      <c r="C39" s="4" t="n"/>
      <c r="D39" s="37" t="n"/>
      <c r="E39" s="5" t="n"/>
      <c r="F39" s="4" t="n"/>
      <c r="G39" s="37" t="n"/>
      <c r="H39" s="37" t="n"/>
      <c r="I39" s="38" t="n"/>
      <c r="J39" s="38" t="n"/>
      <c r="K39" s="38" t="n"/>
      <c r="L39" s="39">
        <f>IF(OR($A39="",$I39="",$J39="",$K39=""),"",$I39*$J39*$K39)</f>
        <v/>
      </c>
      <c r="M39" s="38" t="n"/>
      <c r="N39" s="39">
        <f>IF(OR($A39="",$I39="",$J39="",$M39=""),"",MIN($I39*$J39,$M39))</f>
        <v/>
      </c>
      <c r="O39" s="39">
        <f>IF(OR($A39="",$N39="",$K39=""),"",$N39*$K39)</f>
        <v/>
      </c>
      <c r="P39" s="40">
        <f>IF(OR($A39="",$W39=""),"",IFERROR(VLOOKUP($W39,'NCS Summary'!$K$5:$L$8,2,FALSE),""))</f>
        <v/>
      </c>
      <c r="Q39" s="40">
        <f>IF(OR($A39="",$O39="",$P39=""),"",$O39*$P39)</f>
        <v/>
      </c>
      <c r="R39" s="41" t="n"/>
      <c r="S39" s="40">
        <f>IF(OR($A39="",$R39="",$K39="",$Q39=""),"",MAX(0,$R39*$K39-$Q39))</f>
        <v/>
      </c>
      <c r="T39" s="42">
        <f>IF(OR($A39="",$R39="",$K39="",$Q39="",$R39*$K39=0),"",$Q39/($R39*$K39))</f>
        <v/>
      </c>
      <c r="U39" s="12">
        <f>IF($A39="","",IF(AND($I39&gt;0,$J39&gt;0,$K39&gt;0),"Check required","Incomplete"))</f>
        <v/>
      </c>
      <c r="V39" s="5" t="n"/>
      <c r="W39" s="5" t="n"/>
    </row>
    <row r="40">
      <c r="A40" s="4" t="n"/>
      <c r="B40" s="5" t="n"/>
      <c r="C40" s="4" t="n"/>
      <c r="D40" s="37" t="n"/>
      <c r="E40" s="5" t="n"/>
      <c r="F40" s="4" t="n"/>
      <c r="G40" s="37" t="n"/>
      <c r="H40" s="37" t="n"/>
      <c r="I40" s="38" t="n"/>
      <c r="J40" s="38" t="n"/>
      <c r="K40" s="38" t="n"/>
      <c r="L40" s="43">
        <f>IF(OR($A40="",$I40="",$J40="",$K40=""),"",$I40*$J40*$K40)</f>
        <v/>
      </c>
      <c r="M40" s="38" t="n"/>
      <c r="N40" s="43">
        <f>IF(OR($A40="",$I40="",$J40="",$M40=""),"",MIN($I40*$J40,$M40))</f>
        <v/>
      </c>
      <c r="O40" s="43">
        <f>IF(OR($A40="",$N40="",$K40=""),"",$N40*$K40)</f>
        <v/>
      </c>
      <c r="P40" s="44">
        <f>IF(OR($A40="",$W40=""),"",IFERROR(VLOOKUP($W40,'NCS Summary'!$K$5:$L$8,2,FALSE),""))</f>
        <v/>
      </c>
      <c r="Q40" s="44">
        <f>IF(OR($A40="",$O40="",$P40=""),"",$O40*$P40)</f>
        <v/>
      </c>
      <c r="R40" s="41" t="n"/>
      <c r="S40" s="44">
        <f>IF(OR($A40="",$R40="",$K40="",$Q40=""),"",MAX(0,$R40*$K40-$Q40))</f>
        <v/>
      </c>
      <c r="T40" s="45">
        <f>IF(OR($A40="",$R40="",$K40="",$Q40="",$R40*$K40=0),"",$Q40/($R40*$K40))</f>
        <v/>
      </c>
      <c r="U40" s="16">
        <f>IF($A40="","",IF(AND($I40&gt;0,$J40&gt;0,$K40&gt;0),"Check required","Incomplete"))</f>
        <v/>
      </c>
      <c r="V40" s="5" t="n"/>
      <c r="W40" s="5" t="n"/>
    </row>
    <row r="41">
      <c r="A41" s="4" t="n"/>
      <c r="B41" s="5" t="n"/>
      <c r="C41" s="4" t="n"/>
      <c r="D41" s="37" t="n"/>
      <c r="E41" s="5" t="n"/>
      <c r="F41" s="4" t="n"/>
      <c r="G41" s="37" t="n"/>
      <c r="H41" s="37" t="n"/>
      <c r="I41" s="38" t="n"/>
      <c r="J41" s="38" t="n"/>
      <c r="K41" s="38" t="n"/>
      <c r="L41" s="39">
        <f>IF(OR($A41="",$I41="",$J41="",$K41=""),"",$I41*$J41*$K41)</f>
        <v/>
      </c>
      <c r="M41" s="38" t="n"/>
      <c r="N41" s="39">
        <f>IF(OR($A41="",$I41="",$J41="",$M41=""),"",MIN($I41*$J41,$M41))</f>
        <v/>
      </c>
      <c r="O41" s="39">
        <f>IF(OR($A41="",$N41="",$K41=""),"",$N41*$K41)</f>
        <v/>
      </c>
      <c r="P41" s="40">
        <f>IF(OR($A41="",$W41=""),"",IFERROR(VLOOKUP($W41,'NCS Summary'!$K$5:$L$8,2,FALSE),""))</f>
        <v/>
      </c>
      <c r="Q41" s="40">
        <f>IF(OR($A41="",$O41="",$P41=""),"",$O41*$P41)</f>
        <v/>
      </c>
      <c r="R41" s="41" t="n"/>
      <c r="S41" s="40">
        <f>IF(OR($A41="",$R41="",$K41="",$Q41=""),"",MAX(0,$R41*$K41-$Q41))</f>
        <v/>
      </c>
      <c r="T41" s="42">
        <f>IF(OR($A41="",$R41="",$K41="",$Q41="",$R41*$K41=0),"",$Q41/($R41*$K41))</f>
        <v/>
      </c>
      <c r="U41" s="12">
        <f>IF($A41="","",IF(AND($I41&gt;0,$J41&gt;0,$K41&gt;0),"Check required","Incomplete"))</f>
        <v/>
      </c>
      <c r="V41" s="5" t="n"/>
      <c r="W41" s="5" t="n"/>
    </row>
    <row r="42">
      <c r="A42" s="4" t="n"/>
      <c r="B42" s="5" t="n"/>
      <c r="C42" s="4" t="n"/>
      <c r="D42" s="37" t="n"/>
      <c r="E42" s="5" t="n"/>
      <c r="F42" s="4" t="n"/>
      <c r="G42" s="37" t="n"/>
      <c r="H42" s="37" t="n"/>
      <c r="I42" s="38" t="n"/>
      <c r="J42" s="38" t="n"/>
      <c r="K42" s="38" t="n"/>
      <c r="L42" s="43">
        <f>IF(OR($A42="",$I42="",$J42="",$K42=""),"",$I42*$J42*$K42)</f>
        <v/>
      </c>
      <c r="M42" s="38" t="n"/>
      <c r="N42" s="43">
        <f>IF(OR($A42="",$I42="",$J42="",$M42=""),"",MIN($I42*$J42,$M42))</f>
        <v/>
      </c>
      <c r="O42" s="43">
        <f>IF(OR($A42="",$N42="",$K42=""),"",$N42*$K42)</f>
        <v/>
      </c>
      <c r="P42" s="44">
        <f>IF(OR($A42="",$W42=""),"",IFERROR(VLOOKUP($W42,'NCS Summary'!$K$5:$L$8,2,FALSE),""))</f>
        <v/>
      </c>
      <c r="Q42" s="44">
        <f>IF(OR($A42="",$O42="",$P42=""),"",$O42*$P42)</f>
        <v/>
      </c>
      <c r="R42" s="41" t="n"/>
      <c r="S42" s="44">
        <f>IF(OR($A42="",$R42="",$K42="",$Q42=""),"",MAX(0,$R42*$K42-$Q42))</f>
        <v/>
      </c>
      <c r="T42" s="45">
        <f>IF(OR($A42="",$R42="",$K42="",$Q42="",$R42*$K42=0),"",$Q42/($R42*$K42))</f>
        <v/>
      </c>
      <c r="U42" s="16">
        <f>IF($A42="","",IF(AND($I42&gt;0,$J42&gt;0,$K42&gt;0),"Check required","Incomplete"))</f>
        <v/>
      </c>
      <c r="V42" s="5" t="n"/>
      <c r="W42" s="5" t="n"/>
    </row>
    <row r="43">
      <c r="A43" s="4" t="n"/>
      <c r="B43" s="5" t="n"/>
      <c r="C43" s="4" t="n"/>
      <c r="D43" s="37" t="n"/>
      <c r="E43" s="5" t="n"/>
      <c r="F43" s="4" t="n"/>
      <c r="G43" s="37" t="n"/>
      <c r="H43" s="37" t="n"/>
      <c r="I43" s="38" t="n"/>
      <c r="J43" s="38" t="n"/>
      <c r="K43" s="38" t="n"/>
      <c r="L43" s="39">
        <f>IF(OR($A43="",$I43="",$J43="",$K43=""),"",$I43*$J43*$K43)</f>
        <v/>
      </c>
      <c r="M43" s="38" t="n"/>
      <c r="N43" s="39">
        <f>IF(OR($A43="",$I43="",$J43="",$M43=""),"",MIN($I43*$J43,$M43))</f>
        <v/>
      </c>
      <c r="O43" s="39">
        <f>IF(OR($A43="",$N43="",$K43=""),"",$N43*$K43)</f>
        <v/>
      </c>
      <c r="P43" s="40">
        <f>IF(OR($A43="",$W43=""),"",IFERROR(VLOOKUP($W43,'NCS Summary'!$K$5:$L$8,2,FALSE),""))</f>
        <v/>
      </c>
      <c r="Q43" s="40">
        <f>IF(OR($A43="",$O43="",$P43=""),"",$O43*$P43)</f>
        <v/>
      </c>
      <c r="R43" s="41" t="n"/>
      <c r="S43" s="40">
        <f>IF(OR($A43="",$R43="",$K43="",$Q43=""),"",MAX(0,$R43*$K43-$Q43))</f>
        <v/>
      </c>
      <c r="T43" s="42">
        <f>IF(OR($A43="",$R43="",$K43="",$Q43="",$R43*$K43=0),"",$Q43/($R43*$K43))</f>
        <v/>
      </c>
      <c r="U43" s="12">
        <f>IF($A43="","",IF(AND($I43&gt;0,$J43&gt;0,$K43&gt;0),"Check required","Incomplete"))</f>
        <v/>
      </c>
      <c r="V43" s="5" t="n"/>
      <c r="W43" s="5" t="n"/>
    </row>
    <row r="44">
      <c r="A44" s="4" t="n"/>
      <c r="B44" s="5" t="n"/>
      <c r="C44" s="4" t="n"/>
      <c r="D44" s="37" t="n"/>
      <c r="E44" s="5" t="n"/>
      <c r="F44" s="4" t="n"/>
      <c r="G44" s="37" t="n"/>
      <c r="H44" s="37" t="n"/>
      <c r="I44" s="38" t="n"/>
      <c r="J44" s="38" t="n"/>
      <c r="K44" s="38" t="n"/>
      <c r="L44" s="43">
        <f>IF(OR($A44="",$I44="",$J44="",$K44=""),"",$I44*$J44*$K44)</f>
        <v/>
      </c>
      <c r="M44" s="38" t="n"/>
      <c r="N44" s="43">
        <f>IF(OR($A44="",$I44="",$J44="",$M44=""),"",MIN($I44*$J44,$M44))</f>
        <v/>
      </c>
      <c r="O44" s="43">
        <f>IF(OR($A44="",$N44="",$K44=""),"",$N44*$K44)</f>
        <v/>
      </c>
      <c r="P44" s="44">
        <f>IF(OR($A44="",$W44=""),"",IFERROR(VLOOKUP($W44,'NCS Summary'!$K$5:$L$8,2,FALSE),""))</f>
        <v/>
      </c>
      <c r="Q44" s="44">
        <f>IF(OR($A44="",$O44="",$P44=""),"",$O44*$P44)</f>
        <v/>
      </c>
      <c r="R44" s="41" t="n"/>
      <c r="S44" s="44">
        <f>IF(OR($A44="",$R44="",$K44="",$Q44=""),"",MAX(0,$R44*$K44-$Q44))</f>
        <v/>
      </c>
      <c r="T44" s="45">
        <f>IF(OR($A44="",$R44="",$K44="",$Q44="",$R44*$K44=0),"",$Q44/($R44*$K44))</f>
        <v/>
      </c>
      <c r="U44" s="16">
        <f>IF($A44="","",IF(AND($I44&gt;0,$J44&gt;0,$K44&gt;0),"Check required","Incomplete"))</f>
        <v/>
      </c>
      <c r="V44" s="5" t="n"/>
      <c r="W44" s="5" t="n"/>
    </row>
    <row r="45">
      <c r="A45" s="4" t="n"/>
      <c r="B45" s="5" t="n"/>
      <c r="C45" s="4" t="n"/>
      <c r="D45" s="37" t="n"/>
      <c r="E45" s="5" t="n"/>
      <c r="F45" s="4" t="n"/>
      <c r="G45" s="37" t="n"/>
      <c r="H45" s="37" t="n"/>
      <c r="I45" s="38" t="n"/>
      <c r="J45" s="38" t="n"/>
      <c r="K45" s="38" t="n"/>
      <c r="L45" s="39">
        <f>IF(OR($A45="",$I45="",$J45="",$K45=""),"",$I45*$J45*$K45)</f>
        <v/>
      </c>
      <c r="M45" s="38" t="n"/>
      <c r="N45" s="39">
        <f>IF(OR($A45="",$I45="",$J45="",$M45=""),"",MIN($I45*$J45,$M45))</f>
        <v/>
      </c>
      <c r="O45" s="39">
        <f>IF(OR($A45="",$N45="",$K45=""),"",$N45*$K45)</f>
        <v/>
      </c>
      <c r="P45" s="40">
        <f>IF(OR($A45="",$W45=""),"",IFERROR(VLOOKUP($W45,'NCS Summary'!$K$5:$L$8,2,FALSE),""))</f>
        <v/>
      </c>
      <c r="Q45" s="40">
        <f>IF(OR($A45="",$O45="",$P45=""),"",$O45*$P45)</f>
        <v/>
      </c>
      <c r="R45" s="41" t="n"/>
      <c r="S45" s="40">
        <f>IF(OR($A45="",$R45="",$K45="",$Q45=""),"",MAX(0,$R45*$K45-$Q45))</f>
        <v/>
      </c>
      <c r="T45" s="42">
        <f>IF(OR($A45="",$R45="",$K45="",$Q45="",$R45*$K45=0),"",$Q45/($R45*$K45))</f>
        <v/>
      </c>
      <c r="U45" s="12">
        <f>IF($A45="","",IF(AND($I45&gt;0,$J45&gt;0,$K45&gt;0),"Check required","Incomplete"))</f>
        <v/>
      </c>
      <c r="V45" s="5" t="n"/>
      <c r="W45" s="5" t="n"/>
    </row>
    <row r="46">
      <c r="A46" s="4" t="n"/>
      <c r="B46" s="5" t="n"/>
      <c r="C46" s="4" t="n"/>
      <c r="D46" s="37" t="n"/>
      <c r="E46" s="5" t="n"/>
      <c r="F46" s="4" t="n"/>
      <c r="G46" s="37" t="n"/>
      <c r="H46" s="37" t="n"/>
      <c r="I46" s="38" t="n"/>
      <c r="J46" s="38" t="n"/>
      <c r="K46" s="38" t="n"/>
      <c r="L46" s="43">
        <f>IF(OR($A46="",$I46="",$J46="",$K46=""),"",$I46*$J46*$K46)</f>
        <v/>
      </c>
      <c r="M46" s="38" t="n"/>
      <c r="N46" s="43">
        <f>IF(OR($A46="",$I46="",$J46="",$M46=""),"",MIN($I46*$J46,$M46))</f>
        <v/>
      </c>
      <c r="O46" s="43">
        <f>IF(OR($A46="",$N46="",$K46=""),"",$N46*$K46)</f>
        <v/>
      </c>
      <c r="P46" s="44">
        <f>IF(OR($A46="",$W46=""),"",IFERROR(VLOOKUP($W46,'NCS Summary'!$K$5:$L$8,2,FALSE),""))</f>
        <v/>
      </c>
      <c r="Q46" s="44">
        <f>IF(OR($A46="",$O46="",$P46=""),"",$O46*$P46)</f>
        <v/>
      </c>
      <c r="R46" s="41" t="n"/>
      <c r="S46" s="44">
        <f>IF(OR($A46="",$R46="",$K46="",$Q46=""),"",MAX(0,$R46*$K46-$Q46))</f>
        <v/>
      </c>
      <c r="T46" s="45">
        <f>IF(OR($A46="",$R46="",$K46="",$Q46="",$R46*$K46=0),"",$Q46/($R46*$K46))</f>
        <v/>
      </c>
      <c r="U46" s="16">
        <f>IF($A46="","",IF(AND($I46&gt;0,$J46&gt;0,$K46&gt;0),"Check required","Incomplete"))</f>
        <v/>
      </c>
      <c r="V46" s="5" t="n"/>
      <c r="W46" s="5" t="n"/>
    </row>
    <row r="47">
      <c r="A47" s="4" t="n"/>
      <c r="B47" s="5" t="n"/>
      <c r="C47" s="4" t="n"/>
      <c r="D47" s="37" t="n"/>
      <c r="E47" s="5" t="n"/>
      <c r="F47" s="4" t="n"/>
      <c r="G47" s="37" t="n"/>
      <c r="H47" s="37" t="n"/>
      <c r="I47" s="38" t="n"/>
      <c r="J47" s="38" t="n"/>
      <c r="K47" s="38" t="n"/>
      <c r="L47" s="39">
        <f>IF(OR($A47="",$I47="",$J47="",$K47=""),"",$I47*$J47*$K47)</f>
        <v/>
      </c>
      <c r="M47" s="38" t="n"/>
      <c r="N47" s="39">
        <f>IF(OR($A47="",$I47="",$J47="",$M47=""),"",MIN($I47*$J47,$M47))</f>
        <v/>
      </c>
      <c r="O47" s="39">
        <f>IF(OR($A47="",$N47="",$K47=""),"",$N47*$K47)</f>
        <v/>
      </c>
      <c r="P47" s="40">
        <f>IF(OR($A47="",$W47=""),"",IFERROR(VLOOKUP($W47,'NCS Summary'!$K$5:$L$8,2,FALSE),""))</f>
        <v/>
      </c>
      <c r="Q47" s="40">
        <f>IF(OR($A47="",$O47="",$P47=""),"",$O47*$P47)</f>
        <v/>
      </c>
      <c r="R47" s="41" t="n"/>
      <c r="S47" s="40">
        <f>IF(OR($A47="",$R47="",$K47="",$Q47=""),"",MAX(0,$R47*$K47-$Q47))</f>
        <v/>
      </c>
      <c r="T47" s="42">
        <f>IF(OR($A47="",$R47="",$K47="",$Q47="",$R47*$K47=0),"",$Q47/($R47*$K47))</f>
        <v/>
      </c>
      <c r="U47" s="12">
        <f>IF($A47="","",IF(AND($I47&gt;0,$J47&gt;0,$K47&gt;0),"Check required","Incomplete"))</f>
        <v/>
      </c>
      <c r="V47" s="5" t="n"/>
      <c r="W47" s="5" t="n"/>
    </row>
    <row r="48">
      <c r="A48" s="4" t="n"/>
      <c r="B48" s="5" t="n"/>
      <c r="C48" s="4" t="n"/>
      <c r="D48" s="37" t="n"/>
      <c r="E48" s="5" t="n"/>
      <c r="F48" s="4" t="n"/>
      <c r="G48" s="37" t="n"/>
      <c r="H48" s="37" t="n"/>
      <c r="I48" s="38" t="n"/>
      <c r="J48" s="38" t="n"/>
      <c r="K48" s="38" t="n"/>
      <c r="L48" s="43">
        <f>IF(OR($A48="",$I48="",$J48="",$K48=""),"",$I48*$J48*$K48)</f>
        <v/>
      </c>
      <c r="M48" s="38" t="n"/>
      <c r="N48" s="43">
        <f>IF(OR($A48="",$I48="",$J48="",$M48=""),"",MIN($I48*$J48,$M48))</f>
        <v/>
      </c>
      <c r="O48" s="43">
        <f>IF(OR($A48="",$N48="",$K48=""),"",$N48*$K48)</f>
        <v/>
      </c>
      <c r="P48" s="44">
        <f>IF(OR($A48="",$W48=""),"",IFERROR(VLOOKUP($W48,'NCS Summary'!$K$5:$L$8,2,FALSE),""))</f>
        <v/>
      </c>
      <c r="Q48" s="44">
        <f>IF(OR($A48="",$O48="",$P48=""),"",$O48*$P48)</f>
        <v/>
      </c>
      <c r="R48" s="41" t="n"/>
      <c r="S48" s="44">
        <f>IF(OR($A48="",$R48="",$K48="",$Q48=""),"",MAX(0,$R48*$K48-$Q48))</f>
        <v/>
      </c>
      <c r="T48" s="45">
        <f>IF(OR($A48="",$R48="",$K48="",$Q48="",$R48*$K48=0),"",$Q48/($R48*$K48))</f>
        <v/>
      </c>
      <c r="U48" s="16">
        <f>IF($A48="","",IF(AND($I48&gt;0,$J48&gt;0,$K48&gt;0),"Check required","Incomplete"))</f>
        <v/>
      </c>
      <c r="V48" s="5" t="n"/>
      <c r="W48" s="5" t="n"/>
    </row>
    <row r="49">
      <c r="A49" s="4" t="n"/>
      <c r="B49" s="5" t="n"/>
      <c r="C49" s="4" t="n"/>
      <c r="D49" s="37" t="n"/>
      <c r="E49" s="5" t="n"/>
      <c r="F49" s="4" t="n"/>
      <c r="G49" s="37" t="n"/>
      <c r="H49" s="37" t="n"/>
      <c r="I49" s="38" t="n"/>
      <c r="J49" s="38" t="n"/>
      <c r="K49" s="38" t="n"/>
      <c r="L49" s="39">
        <f>IF(OR($A49="",$I49="",$J49="",$K49=""),"",$I49*$J49*$K49)</f>
        <v/>
      </c>
      <c r="M49" s="38" t="n"/>
      <c r="N49" s="39">
        <f>IF(OR($A49="",$I49="",$J49="",$M49=""),"",MIN($I49*$J49,$M49))</f>
        <v/>
      </c>
      <c r="O49" s="39">
        <f>IF(OR($A49="",$N49="",$K49=""),"",$N49*$K49)</f>
        <v/>
      </c>
      <c r="P49" s="40">
        <f>IF(OR($A49="",$W49=""),"",IFERROR(VLOOKUP($W49,'NCS Summary'!$K$5:$L$8,2,FALSE),""))</f>
        <v/>
      </c>
      <c r="Q49" s="40">
        <f>IF(OR($A49="",$O49="",$P49=""),"",$O49*$P49)</f>
        <v/>
      </c>
      <c r="R49" s="41" t="n"/>
      <c r="S49" s="40">
        <f>IF(OR($A49="",$R49="",$K49="",$Q49=""),"",MAX(0,$R49*$K49-$Q49))</f>
        <v/>
      </c>
      <c r="T49" s="42">
        <f>IF(OR($A49="",$R49="",$K49="",$Q49="",$R49*$K49=0),"",$Q49/($R49*$K49))</f>
        <v/>
      </c>
      <c r="U49" s="12">
        <f>IF($A49="","",IF(AND($I49&gt;0,$J49&gt;0,$K49&gt;0),"Check required","Incomplete"))</f>
        <v/>
      </c>
      <c r="V49" s="5" t="n"/>
      <c r="W49" s="5" t="n"/>
    </row>
    <row r="50">
      <c r="A50" s="4" t="n"/>
      <c r="B50" s="5" t="n"/>
      <c r="C50" s="4" t="n"/>
      <c r="D50" s="37" t="n"/>
      <c r="E50" s="5" t="n"/>
      <c r="F50" s="4" t="n"/>
      <c r="G50" s="37" t="n"/>
      <c r="H50" s="37" t="n"/>
      <c r="I50" s="38" t="n"/>
      <c r="J50" s="38" t="n"/>
      <c r="K50" s="38" t="n"/>
      <c r="L50" s="43">
        <f>IF(OR($A50="",$I50="",$J50="",$K50=""),"",$I50*$J50*$K50)</f>
        <v/>
      </c>
      <c r="M50" s="38" t="n"/>
      <c r="N50" s="43">
        <f>IF(OR($A50="",$I50="",$J50="",$M50=""),"",MIN($I50*$J50,$M50))</f>
        <v/>
      </c>
      <c r="O50" s="43">
        <f>IF(OR($A50="",$N50="",$K50=""),"",$N50*$K50)</f>
        <v/>
      </c>
      <c r="P50" s="44">
        <f>IF(OR($A50="",$W50=""),"",IFERROR(VLOOKUP($W50,'NCS Summary'!$K$5:$L$8,2,FALSE),""))</f>
        <v/>
      </c>
      <c r="Q50" s="44">
        <f>IF(OR($A50="",$O50="",$P50=""),"",$O50*$P50)</f>
        <v/>
      </c>
      <c r="R50" s="41" t="n"/>
      <c r="S50" s="44">
        <f>IF(OR($A50="",$R50="",$K50="",$Q50=""),"",MAX(0,$R50*$K50-$Q50))</f>
        <v/>
      </c>
      <c r="T50" s="45">
        <f>IF(OR($A50="",$R50="",$K50="",$Q50="",$R50*$K50=0),"",$Q50/($R50*$K50))</f>
        <v/>
      </c>
      <c r="U50" s="16">
        <f>IF($A50="","",IF(AND($I50&gt;0,$J50&gt;0,$K50&gt;0),"Check required","Incomplete"))</f>
        <v/>
      </c>
      <c r="V50" s="5" t="n"/>
      <c r="W50" s="5" t="n"/>
    </row>
    <row r="51">
      <c r="A51" s="4" t="n"/>
      <c r="B51" s="5" t="n"/>
      <c r="C51" s="4" t="n"/>
      <c r="D51" s="37" t="n"/>
      <c r="E51" s="5" t="n"/>
      <c r="F51" s="4" t="n"/>
      <c r="G51" s="37" t="n"/>
      <c r="H51" s="37" t="n"/>
      <c r="I51" s="38" t="n"/>
      <c r="J51" s="38" t="n"/>
      <c r="K51" s="38" t="n"/>
      <c r="L51" s="39">
        <f>IF(OR($A51="",$I51="",$J51="",$K51=""),"",$I51*$J51*$K51)</f>
        <v/>
      </c>
      <c r="M51" s="38" t="n"/>
      <c r="N51" s="39">
        <f>IF(OR($A51="",$I51="",$J51="",$M51=""),"",MIN($I51*$J51,$M51))</f>
        <v/>
      </c>
      <c r="O51" s="39">
        <f>IF(OR($A51="",$N51="",$K51=""),"",$N51*$K51)</f>
        <v/>
      </c>
      <c r="P51" s="40">
        <f>IF(OR($A51="",$W51=""),"",IFERROR(VLOOKUP($W51,'NCS Summary'!$K$5:$L$8,2,FALSE),""))</f>
        <v/>
      </c>
      <c r="Q51" s="40">
        <f>IF(OR($A51="",$O51="",$P51=""),"",$O51*$P51)</f>
        <v/>
      </c>
      <c r="R51" s="41" t="n"/>
      <c r="S51" s="40">
        <f>IF(OR($A51="",$R51="",$K51="",$Q51=""),"",MAX(0,$R51*$K51-$Q51))</f>
        <v/>
      </c>
      <c r="T51" s="42">
        <f>IF(OR($A51="",$R51="",$K51="",$Q51="",$R51*$K51=0),"",$Q51/($R51*$K51))</f>
        <v/>
      </c>
      <c r="U51" s="12">
        <f>IF($A51="","",IF(AND($I51&gt;0,$J51&gt;0,$K51&gt;0),"Check required","Incomplete"))</f>
        <v/>
      </c>
      <c r="V51" s="5" t="n"/>
      <c r="W51" s="5" t="n"/>
    </row>
    <row r="52">
      <c r="A52" s="4" t="n"/>
      <c r="B52" s="5" t="n"/>
      <c r="C52" s="4" t="n"/>
      <c r="D52" s="37" t="n"/>
      <c r="E52" s="5" t="n"/>
      <c r="F52" s="4" t="n"/>
      <c r="G52" s="37" t="n"/>
      <c r="H52" s="37" t="n"/>
      <c r="I52" s="38" t="n"/>
      <c r="J52" s="38" t="n"/>
      <c r="K52" s="38" t="n"/>
      <c r="L52" s="43">
        <f>IF(OR($A52="",$I52="",$J52="",$K52=""),"",$I52*$J52*$K52)</f>
        <v/>
      </c>
      <c r="M52" s="38" t="n"/>
      <c r="N52" s="43">
        <f>IF(OR($A52="",$I52="",$J52="",$M52=""),"",MIN($I52*$J52,$M52))</f>
        <v/>
      </c>
      <c r="O52" s="43">
        <f>IF(OR($A52="",$N52="",$K52=""),"",$N52*$K52)</f>
        <v/>
      </c>
      <c r="P52" s="44">
        <f>IF(OR($A52="",$W52=""),"",IFERROR(VLOOKUP($W52,'NCS Summary'!$K$5:$L$8,2,FALSE),""))</f>
        <v/>
      </c>
      <c r="Q52" s="44">
        <f>IF(OR($A52="",$O52="",$P52=""),"",$O52*$P52)</f>
        <v/>
      </c>
      <c r="R52" s="41" t="n"/>
      <c r="S52" s="44">
        <f>IF(OR($A52="",$R52="",$K52="",$Q52=""),"",MAX(0,$R52*$K52-$Q52))</f>
        <v/>
      </c>
      <c r="T52" s="45">
        <f>IF(OR($A52="",$R52="",$K52="",$Q52="",$R52*$K52=0),"",$Q52/($R52*$K52))</f>
        <v/>
      </c>
      <c r="U52" s="16">
        <f>IF($A52="","",IF(AND($I52&gt;0,$J52&gt;0,$K52&gt;0),"Check required","Incomplete"))</f>
        <v/>
      </c>
      <c r="V52" s="5" t="n"/>
      <c r="W52" s="5" t="n"/>
    </row>
    <row r="53">
      <c r="A53" s="4" t="n"/>
      <c r="B53" s="5" t="n"/>
      <c r="C53" s="4" t="n"/>
      <c r="D53" s="37" t="n"/>
      <c r="E53" s="5" t="n"/>
      <c r="F53" s="4" t="n"/>
      <c r="G53" s="37" t="n"/>
      <c r="H53" s="37" t="n"/>
      <c r="I53" s="38" t="n"/>
      <c r="J53" s="38" t="n"/>
      <c r="K53" s="38" t="n"/>
      <c r="L53" s="39">
        <f>IF(OR($A53="",$I53="",$J53="",$K53=""),"",$I53*$J53*$K53)</f>
        <v/>
      </c>
      <c r="M53" s="38" t="n"/>
      <c r="N53" s="39">
        <f>IF(OR($A53="",$I53="",$J53="",$M53=""),"",MIN($I53*$J53,$M53))</f>
        <v/>
      </c>
      <c r="O53" s="39">
        <f>IF(OR($A53="",$N53="",$K53=""),"",$N53*$K53)</f>
        <v/>
      </c>
      <c r="P53" s="40">
        <f>IF(OR($A53="",$W53=""),"",IFERROR(VLOOKUP($W53,'NCS Summary'!$K$5:$L$8,2,FALSE),""))</f>
        <v/>
      </c>
      <c r="Q53" s="40">
        <f>IF(OR($A53="",$O53="",$P53=""),"",$O53*$P53)</f>
        <v/>
      </c>
      <c r="R53" s="41" t="n"/>
      <c r="S53" s="40">
        <f>IF(OR($A53="",$R53="",$K53="",$Q53=""),"",MAX(0,$R53*$K53-$Q53))</f>
        <v/>
      </c>
      <c r="T53" s="42">
        <f>IF(OR($A53="",$R53="",$K53="",$Q53="",$R53*$K53=0),"",$Q53/($R53*$K53))</f>
        <v/>
      </c>
      <c r="U53" s="12">
        <f>IF($A53="","",IF(AND($I53&gt;0,$J53&gt;0,$K53&gt;0),"Check required","Incomplete"))</f>
        <v/>
      </c>
      <c r="V53" s="5" t="n"/>
      <c r="W53" s="5" t="n"/>
    </row>
    <row r="54">
      <c r="A54" s="4" t="n"/>
      <c r="B54" s="5" t="n"/>
      <c r="C54" s="4" t="n"/>
      <c r="D54" s="37" t="n"/>
      <c r="E54" s="5" t="n"/>
      <c r="F54" s="4" t="n"/>
      <c r="G54" s="37" t="n"/>
      <c r="H54" s="37" t="n"/>
      <c r="I54" s="38" t="n"/>
      <c r="J54" s="38" t="n"/>
      <c r="K54" s="38" t="n"/>
      <c r="L54" s="43">
        <f>IF(OR($A54="",$I54="",$J54="",$K54=""),"",$I54*$J54*$K54)</f>
        <v/>
      </c>
      <c r="M54" s="38" t="n"/>
      <c r="N54" s="43">
        <f>IF(OR($A54="",$I54="",$J54="",$M54=""),"",MIN($I54*$J54,$M54))</f>
        <v/>
      </c>
      <c r="O54" s="43">
        <f>IF(OR($A54="",$N54="",$K54=""),"",$N54*$K54)</f>
        <v/>
      </c>
      <c r="P54" s="44">
        <f>IF(OR($A54="",$W54=""),"",IFERROR(VLOOKUP($W54,'NCS Summary'!$K$5:$L$8,2,FALSE),""))</f>
        <v/>
      </c>
      <c r="Q54" s="44">
        <f>IF(OR($A54="",$O54="",$P54=""),"",$O54*$P54)</f>
        <v/>
      </c>
      <c r="R54" s="41" t="n"/>
      <c r="S54" s="44">
        <f>IF(OR($A54="",$R54="",$K54="",$Q54=""),"",MAX(0,$R54*$K54-$Q54))</f>
        <v/>
      </c>
      <c r="T54" s="45">
        <f>IF(OR($A54="",$R54="",$K54="",$Q54="",$R54*$K54=0),"",$Q54/($R54*$K54))</f>
        <v/>
      </c>
      <c r="U54" s="16">
        <f>IF($A54="","",IF(AND($I54&gt;0,$J54&gt;0,$K54&gt;0),"Check required","Incomplete"))</f>
        <v/>
      </c>
      <c r="V54" s="5" t="n"/>
      <c r="W54" s="5" t="n"/>
    </row>
    <row r="55">
      <c r="A55" s="4" t="n"/>
      <c r="B55" s="5" t="n"/>
      <c r="C55" s="4" t="n"/>
      <c r="D55" s="37" t="n"/>
      <c r="E55" s="5" t="n"/>
      <c r="F55" s="4" t="n"/>
      <c r="G55" s="37" t="n"/>
      <c r="H55" s="37" t="n"/>
      <c r="I55" s="38" t="n"/>
      <c r="J55" s="38" t="n"/>
      <c r="K55" s="38" t="n"/>
      <c r="L55" s="39">
        <f>IF(OR($A55="",$I55="",$J55="",$K55=""),"",$I55*$J55*$K55)</f>
        <v/>
      </c>
      <c r="M55" s="38" t="n"/>
      <c r="N55" s="39">
        <f>IF(OR($A55="",$I55="",$J55="",$M55=""),"",MIN($I55*$J55,$M55))</f>
        <v/>
      </c>
      <c r="O55" s="39">
        <f>IF(OR($A55="",$N55="",$K55=""),"",$N55*$K55)</f>
        <v/>
      </c>
      <c r="P55" s="40">
        <f>IF(OR($A55="",$W55=""),"",IFERROR(VLOOKUP($W55,'NCS Summary'!$K$5:$L$8,2,FALSE),""))</f>
        <v/>
      </c>
      <c r="Q55" s="40">
        <f>IF(OR($A55="",$O55="",$P55=""),"",$O55*$P55)</f>
        <v/>
      </c>
      <c r="R55" s="41" t="n"/>
      <c r="S55" s="40">
        <f>IF(OR($A55="",$R55="",$K55="",$Q55=""),"",MAX(0,$R55*$K55-$Q55))</f>
        <v/>
      </c>
      <c r="T55" s="42">
        <f>IF(OR($A55="",$R55="",$K55="",$Q55="",$R55*$K55=0),"",$Q55/($R55*$K55))</f>
        <v/>
      </c>
      <c r="U55" s="12">
        <f>IF($A55="","",IF(AND($I55&gt;0,$J55&gt;0,$K55&gt;0),"Check required","Incomplete"))</f>
        <v/>
      </c>
      <c r="V55" s="5" t="n"/>
      <c r="W55" s="5" t="n"/>
    </row>
    <row r="56">
      <c r="A56" s="4" t="n"/>
      <c r="B56" s="5" t="n"/>
      <c r="C56" s="4" t="n"/>
      <c r="D56" s="37" t="n"/>
      <c r="E56" s="5" t="n"/>
      <c r="F56" s="4" t="n"/>
      <c r="G56" s="37" t="n"/>
      <c r="H56" s="37" t="n"/>
      <c r="I56" s="38" t="n"/>
      <c r="J56" s="38" t="n"/>
      <c r="K56" s="38" t="n"/>
      <c r="L56" s="43">
        <f>IF(OR($A56="",$I56="",$J56="",$K56=""),"",$I56*$J56*$K56)</f>
        <v/>
      </c>
      <c r="M56" s="38" t="n"/>
      <c r="N56" s="43">
        <f>IF(OR($A56="",$I56="",$J56="",$M56=""),"",MIN($I56*$J56,$M56))</f>
        <v/>
      </c>
      <c r="O56" s="43">
        <f>IF(OR($A56="",$N56="",$K56=""),"",$N56*$K56)</f>
        <v/>
      </c>
      <c r="P56" s="44">
        <f>IF(OR($A56="",$W56=""),"",IFERROR(VLOOKUP($W56,'NCS Summary'!$K$5:$L$8,2,FALSE),""))</f>
        <v/>
      </c>
      <c r="Q56" s="44">
        <f>IF(OR($A56="",$O56="",$P56=""),"",$O56*$P56)</f>
        <v/>
      </c>
      <c r="R56" s="41" t="n"/>
      <c r="S56" s="44">
        <f>IF(OR($A56="",$R56="",$K56="",$Q56=""),"",MAX(0,$R56*$K56-$Q56))</f>
        <v/>
      </c>
      <c r="T56" s="45">
        <f>IF(OR($A56="",$R56="",$K56="",$Q56="",$R56*$K56=0),"",$Q56/($R56*$K56))</f>
        <v/>
      </c>
      <c r="U56" s="16">
        <f>IF($A56="","",IF(AND($I56&gt;0,$J56&gt;0,$K56&gt;0),"Check required","Incomplete"))</f>
        <v/>
      </c>
      <c r="V56" s="5" t="n"/>
      <c r="W56" s="5" t="n"/>
    </row>
    <row r="57">
      <c r="A57" s="4" t="n"/>
      <c r="B57" s="5" t="n"/>
      <c r="C57" s="4" t="n"/>
      <c r="D57" s="37" t="n"/>
      <c r="E57" s="5" t="n"/>
      <c r="F57" s="4" t="n"/>
      <c r="G57" s="37" t="n"/>
      <c r="H57" s="37" t="n"/>
      <c r="I57" s="38" t="n"/>
      <c r="J57" s="38" t="n"/>
      <c r="K57" s="38" t="n"/>
      <c r="L57" s="39">
        <f>IF(OR($A57="",$I57="",$J57="",$K57=""),"",$I57*$J57*$K57)</f>
        <v/>
      </c>
      <c r="M57" s="38" t="n"/>
      <c r="N57" s="39">
        <f>IF(OR($A57="",$I57="",$J57="",$M57=""),"",MIN($I57*$J57,$M57))</f>
        <v/>
      </c>
      <c r="O57" s="39">
        <f>IF(OR($A57="",$N57="",$K57=""),"",$N57*$K57)</f>
        <v/>
      </c>
      <c r="P57" s="40">
        <f>IF(OR($A57="",$W57=""),"",IFERROR(VLOOKUP($W57,'NCS Summary'!$K$5:$L$8,2,FALSE),""))</f>
        <v/>
      </c>
      <c r="Q57" s="40">
        <f>IF(OR($A57="",$O57="",$P57=""),"",$O57*$P57)</f>
        <v/>
      </c>
      <c r="R57" s="41" t="n"/>
      <c r="S57" s="40">
        <f>IF(OR($A57="",$R57="",$K57="",$Q57=""),"",MAX(0,$R57*$K57-$Q57))</f>
        <v/>
      </c>
      <c r="T57" s="42">
        <f>IF(OR($A57="",$R57="",$K57="",$Q57="",$R57*$K57=0),"",$Q57/($R57*$K57))</f>
        <v/>
      </c>
      <c r="U57" s="12">
        <f>IF($A57="","",IF(AND($I57&gt;0,$J57&gt;0,$K57&gt;0),"Check required","Incomplete"))</f>
        <v/>
      </c>
      <c r="V57" s="5" t="n"/>
      <c r="W57" s="5" t="n"/>
    </row>
    <row r="58">
      <c r="A58" s="4" t="n"/>
      <c r="B58" s="5" t="n"/>
      <c r="C58" s="4" t="n"/>
      <c r="D58" s="37" t="n"/>
      <c r="E58" s="5" t="n"/>
      <c r="F58" s="4" t="n"/>
      <c r="G58" s="37" t="n"/>
      <c r="H58" s="37" t="n"/>
      <c r="I58" s="38" t="n"/>
      <c r="J58" s="38" t="n"/>
      <c r="K58" s="38" t="n"/>
      <c r="L58" s="43">
        <f>IF(OR($A58="",$I58="",$J58="",$K58=""),"",$I58*$J58*$K58)</f>
        <v/>
      </c>
      <c r="M58" s="38" t="n"/>
      <c r="N58" s="43">
        <f>IF(OR($A58="",$I58="",$J58="",$M58=""),"",MIN($I58*$J58,$M58))</f>
        <v/>
      </c>
      <c r="O58" s="43">
        <f>IF(OR($A58="",$N58="",$K58=""),"",$N58*$K58)</f>
        <v/>
      </c>
      <c r="P58" s="44">
        <f>IF(OR($A58="",$W58=""),"",IFERROR(VLOOKUP($W58,'NCS Summary'!$K$5:$L$8,2,FALSE),""))</f>
        <v/>
      </c>
      <c r="Q58" s="44">
        <f>IF(OR($A58="",$O58="",$P58=""),"",$O58*$P58)</f>
        <v/>
      </c>
      <c r="R58" s="41" t="n"/>
      <c r="S58" s="44">
        <f>IF(OR($A58="",$R58="",$K58="",$Q58=""),"",MAX(0,$R58*$K58-$Q58))</f>
        <v/>
      </c>
      <c r="T58" s="45">
        <f>IF(OR($A58="",$R58="",$K58="",$Q58="",$R58*$K58=0),"",$Q58/($R58*$K58))</f>
        <v/>
      </c>
      <c r="U58" s="16">
        <f>IF($A58="","",IF(AND($I58&gt;0,$J58&gt;0,$K58&gt;0),"Check required","Incomplete"))</f>
        <v/>
      </c>
      <c r="V58" s="5" t="n"/>
      <c r="W58" s="5" t="n"/>
    </row>
    <row r="59">
      <c r="A59" s="4" t="n"/>
      <c r="B59" s="5" t="n"/>
      <c r="C59" s="4" t="n"/>
      <c r="D59" s="37" t="n"/>
      <c r="E59" s="5" t="n"/>
      <c r="F59" s="4" t="n"/>
      <c r="G59" s="37" t="n"/>
      <c r="H59" s="37" t="n"/>
      <c r="I59" s="38" t="n"/>
      <c r="J59" s="38" t="n"/>
      <c r="K59" s="38" t="n"/>
      <c r="L59" s="39">
        <f>IF(OR($A59="",$I59="",$J59="",$K59=""),"",$I59*$J59*$K59)</f>
        <v/>
      </c>
      <c r="M59" s="38" t="n"/>
      <c r="N59" s="39">
        <f>IF(OR($A59="",$I59="",$J59="",$M59=""),"",MIN($I59*$J59,$M59))</f>
        <v/>
      </c>
      <c r="O59" s="39">
        <f>IF(OR($A59="",$N59="",$K59=""),"",$N59*$K59)</f>
        <v/>
      </c>
      <c r="P59" s="40">
        <f>IF(OR($A59="",$W59=""),"",IFERROR(VLOOKUP($W59,'NCS Summary'!$K$5:$L$8,2,FALSE),""))</f>
        <v/>
      </c>
      <c r="Q59" s="40">
        <f>IF(OR($A59="",$O59="",$P59=""),"",$O59*$P59)</f>
        <v/>
      </c>
      <c r="R59" s="41" t="n"/>
      <c r="S59" s="40">
        <f>IF(OR($A59="",$R59="",$K59="",$Q59=""),"",MAX(0,$R59*$K59-$Q59))</f>
        <v/>
      </c>
      <c r="T59" s="42">
        <f>IF(OR($A59="",$R59="",$K59="",$Q59="",$R59*$K59=0),"",$Q59/($R59*$K59))</f>
        <v/>
      </c>
      <c r="U59" s="12">
        <f>IF($A59="","",IF(AND($I59&gt;0,$J59&gt;0,$K59&gt;0),"Check required","Incomplete"))</f>
        <v/>
      </c>
      <c r="V59" s="5" t="n"/>
      <c r="W59" s="5" t="n"/>
    </row>
    <row r="60">
      <c r="A60" s="4" t="n"/>
      <c r="B60" s="5" t="n"/>
      <c r="C60" s="4" t="n"/>
      <c r="D60" s="37" t="n"/>
      <c r="E60" s="5" t="n"/>
      <c r="F60" s="4" t="n"/>
      <c r="G60" s="37" t="n"/>
      <c r="H60" s="37" t="n"/>
      <c r="I60" s="38" t="n"/>
      <c r="J60" s="38" t="n"/>
      <c r="K60" s="38" t="n"/>
      <c r="L60" s="43">
        <f>IF(OR($A60="",$I60="",$J60="",$K60=""),"",$I60*$J60*$K60)</f>
        <v/>
      </c>
      <c r="M60" s="38" t="n"/>
      <c r="N60" s="43">
        <f>IF(OR($A60="",$I60="",$J60="",$M60=""),"",MIN($I60*$J60,$M60))</f>
        <v/>
      </c>
      <c r="O60" s="43">
        <f>IF(OR($A60="",$N60="",$K60=""),"",$N60*$K60)</f>
        <v/>
      </c>
      <c r="P60" s="44">
        <f>IF(OR($A60="",$W60=""),"",IFERROR(VLOOKUP($W60,'NCS Summary'!$K$5:$L$8,2,FALSE),""))</f>
        <v/>
      </c>
      <c r="Q60" s="44">
        <f>IF(OR($A60="",$O60="",$P60=""),"",$O60*$P60)</f>
        <v/>
      </c>
      <c r="R60" s="41" t="n"/>
      <c r="S60" s="44">
        <f>IF(OR($A60="",$R60="",$K60="",$Q60=""),"",MAX(0,$R60*$K60-$Q60))</f>
        <v/>
      </c>
      <c r="T60" s="45">
        <f>IF(OR($A60="",$R60="",$K60="",$Q60="",$R60*$K60=0),"",$Q60/($R60*$K60))</f>
        <v/>
      </c>
      <c r="U60" s="16">
        <f>IF($A60="","",IF(AND($I60&gt;0,$J60&gt;0,$K60&gt;0),"Check required","Incomplete"))</f>
        <v/>
      </c>
      <c r="V60" s="5" t="n"/>
      <c r="W60" s="5" t="n"/>
    </row>
    <row r="61">
      <c r="A61" s="4" t="n"/>
      <c r="B61" s="5" t="n"/>
      <c r="C61" s="4" t="n"/>
      <c r="D61" s="37" t="n"/>
      <c r="E61" s="5" t="n"/>
      <c r="F61" s="4" t="n"/>
      <c r="G61" s="37" t="n"/>
      <c r="H61" s="37" t="n"/>
      <c r="I61" s="38" t="n"/>
      <c r="J61" s="38" t="n"/>
      <c r="K61" s="38" t="n"/>
      <c r="L61" s="39">
        <f>IF(OR($A61="",$I61="",$J61="",$K61=""),"",$I61*$J61*$K61)</f>
        <v/>
      </c>
      <c r="M61" s="38" t="n"/>
      <c r="N61" s="39">
        <f>IF(OR($A61="",$I61="",$J61="",$M61=""),"",MIN($I61*$J61,$M61))</f>
        <v/>
      </c>
      <c r="O61" s="39">
        <f>IF(OR($A61="",$N61="",$K61=""),"",$N61*$K61)</f>
        <v/>
      </c>
      <c r="P61" s="40">
        <f>IF(OR($A61="",$W61=""),"",IFERROR(VLOOKUP($W61,'NCS Summary'!$K$5:$L$8,2,FALSE),""))</f>
        <v/>
      </c>
      <c r="Q61" s="40">
        <f>IF(OR($A61="",$O61="",$P61=""),"",$O61*$P61)</f>
        <v/>
      </c>
      <c r="R61" s="41" t="n"/>
      <c r="S61" s="40">
        <f>IF(OR($A61="",$R61="",$K61="",$Q61=""),"",MAX(0,$R61*$K61-$Q61))</f>
        <v/>
      </c>
      <c r="T61" s="42">
        <f>IF(OR($A61="",$R61="",$K61="",$Q61="",$R61*$K61=0),"",$Q61/($R61*$K61))</f>
        <v/>
      </c>
      <c r="U61" s="12">
        <f>IF($A61="","",IF(AND($I61&gt;0,$J61&gt;0,$K61&gt;0),"Check required","Incomplete"))</f>
        <v/>
      </c>
      <c r="V61" s="5" t="n"/>
      <c r="W61" s="5" t="n"/>
    </row>
    <row r="62">
      <c r="A62" s="4" t="n"/>
      <c r="B62" s="5" t="n"/>
      <c r="C62" s="4" t="n"/>
      <c r="D62" s="37" t="n"/>
      <c r="E62" s="5" t="n"/>
      <c r="F62" s="4" t="n"/>
      <c r="G62" s="37" t="n"/>
      <c r="H62" s="37" t="n"/>
      <c r="I62" s="38" t="n"/>
      <c r="J62" s="38" t="n"/>
      <c r="K62" s="38" t="n"/>
      <c r="L62" s="43">
        <f>IF(OR($A62="",$I62="",$J62="",$K62=""),"",$I62*$J62*$K62)</f>
        <v/>
      </c>
      <c r="M62" s="38" t="n"/>
      <c r="N62" s="43">
        <f>IF(OR($A62="",$I62="",$J62="",$M62=""),"",MIN($I62*$J62,$M62))</f>
        <v/>
      </c>
      <c r="O62" s="43">
        <f>IF(OR($A62="",$N62="",$K62=""),"",$N62*$K62)</f>
        <v/>
      </c>
      <c r="P62" s="44">
        <f>IF(OR($A62="",$W62=""),"",IFERROR(VLOOKUP($W62,'NCS Summary'!$K$5:$L$8,2,FALSE),""))</f>
        <v/>
      </c>
      <c r="Q62" s="44">
        <f>IF(OR($A62="",$O62="",$P62=""),"",$O62*$P62)</f>
        <v/>
      </c>
      <c r="R62" s="41" t="n"/>
      <c r="S62" s="44">
        <f>IF(OR($A62="",$R62="",$K62="",$Q62=""),"",MAX(0,$R62*$K62-$Q62))</f>
        <v/>
      </c>
      <c r="T62" s="45">
        <f>IF(OR($A62="",$R62="",$K62="",$Q62="",$R62*$K62=0),"",$Q62/($R62*$K62))</f>
        <v/>
      </c>
      <c r="U62" s="16">
        <f>IF($A62="","",IF(AND($I62&gt;0,$J62&gt;0,$K62&gt;0),"Check required","Incomplete"))</f>
        <v/>
      </c>
      <c r="V62" s="5" t="n"/>
      <c r="W62" s="5" t="n"/>
    </row>
    <row r="63">
      <c r="A63" s="4" t="n"/>
      <c r="B63" s="5" t="n"/>
      <c r="C63" s="4" t="n"/>
      <c r="D63" s="37" t="n"/>
      <c r="E63" s="5" t="n"/>
      <c r="F63" s="4" t="n"/>
      <c r="G63" s="37" t="n"/>
      <c r="H63" s="37" t="n"/>
      <c r="I63" s="38" t="n"/>
      <c r="J63" s="38" t="n"/>
      <c r="K63" s="38" t="n"/>
      <c r="L63" s="39">
        <f>IF(OR($A63="",$I63="",$J63="",$K63=""),"",$I63*$J63*$K63)</f>
        <v/>
      </c>
      <c r="M63" s="38" t="n"/>
      <c r="N63" s="39">
        <f>IF(OR($A63="",$I63="",$J63="",$M63=""),"",MIN($I63*$J63,$M63))</f>
        <v/>
      </c>
      <c r="O63" s="39">
        <f>IF(OR($A63="",$N63="",$K63=""),"",$N63*$K63)</f>
        <v/>
      </c>
      <c r="P63" s="40">
        <f>IF(OR($A63="",$W63=""),"",IFERROR(VLOOKUP($W63,'NCS Summary'!$K$5:$L$8,2,FALSE),""))</f>
        <v/>
      </c>
      <c r="Q63" s="40">
        <f>IF(OR($A63="",$O63="",$P63=""),"",$O63*$P63)</f>
        <v/>
      </c>
      <c r="R63" s="41" t="n"/>
      <c r="S63" s="40">
        <f>IF(OR($A63="",$R63="",$K63="",$Q63=""),"",MAX(0,$R63*$K63-$Q63))</f>
        <v/>
      </c>
      <c r="T63" s="42">
        <f>IF(OR($A63="",$R63="",$K63="",$Q63="",$R63*$K63=0),"",$Q63/($R63*$K63))</f>
        <v/>
      </c>
      <c r="U63" s="12">
        <f>IF($A63="","",IF(AND($I63&gt;0,$J63&gt;0,$K63&gt;0),"Check required","Incomplete"))</f>
        <v/>
      </c>
      <c r="V63" s="5" t="n"/>
      <c r="W63" s="5" t="n"/>
    </row>
    <row r="64">
      <c r="A64" s="4" t="n"/>
      <c r="B64" s="5" t="n"/>
      <c r="C64" s="4" t="n"/>
      <c r="D64" s="37" t="n"/>
      <c r="E64" s="5" t="n"/>
      <c r="F64" s="4" t="n"/>
      <c r="G64" s="37" t="n"/>
      <c r="H64" s="37" t="n"/>
      <c r="I64" s="38" t="n"/>
      <c r="J64" s="38" t="n"/>
      <c r="K64" s="38" t="n"/>
      <c r="L64" s="43">
        <f>IF(OR($A64="",$I64="",$J64="",$K64=""),"",$I64*$J64*$K64)</f>
        <v/>
      </c>
      <c r="M64" s="38" t="n"/>
      <c r="N64" s="43">
        <f>IF(OR($A64="",$I64="",$J64="",$M64=""),"",MIN($I64*$J64,$M64))</f>
        <v/>
      </c>
      <c r="O64" s="43">
        <f>IF(OR($A64="",$N64="",$K64=""),"",$N64*$K64)</f>
        <v/>
      </c>
      <c r="P64" s="44">
        <f>IF(OR($A64="",$W64=""),"",IFERROR(VLOOKUP($W64,'NCS Summary'!$K$5:$L$8,2,FALSE),""))</f>
        <v/>
      </c>
      <c r="Q64" s="44">
        <f>IF(OR($A64="",$O64="",$P64=""),"",$O64*$P64)</f>
        <v/>
      </c>
      <c r="R64" s="41" t="n"/>
      <c r="S64" s="44">
        <f>IF(OR($A64="",$R64="",$K64="",$Q64=""),"",MAX(0,$R64*$K64-$Q64))</f>
        <v/>
      </c>
      <c r="T64" s="45">
        <f>IF(OR($A64="",$R64="",$K64="",$Q64="",$R64*$K64=0),"",$Q64/($R64*$K64))</f>
        <v/>
      </c>
      <c r="U64" s="16">
        <f>IF($A64="","",IF(AND($I64&gt;0,$J64&gt;0,$K64&gt;0),"Check required","Incomplete"))</f>
        <v/>
      </c>
      <c r="V64" s="5" t="n"/>
      <c r="W64" s="5" t="n"/>
    </row>
    <row r="65">
      <c r="A65" s="4" t="n"/>
      <c r="B65" s="5" t="n"/>
      <c r="C65" s="4" t="n"/>
      <c r="D65" s="37" t="n"/>
      <c r="E65" s="5" t="n"/>
      <c r="F65" s="4" t="n"/>
      <c r="G65" s="37" t="n"/>
      <c r="H65" s="37" t="n"/>
      <c r="I65" s="38" t="n"/>
      <c r="J65" s="38" t="n"/>
      <c r="K65" s="38" t="n"/>
      <c r="L65" s="39">
        <f>IF(OR($A65="",$I65="",$J65="",$K65=""),"",$I65*$J65*$K65)</f>
        <v/>
      </c>
      <c r="M65" s="38" t="n"/>
      <c r="N65" s="39">
        <f>IF(OR($A65="",$I65="",$J65="",$M65=""),"",MIN($I65*$J65,$M65))</f>
        <v/>
      </c>
      <c r="O65" s="39">
        <f>IF(OR($A65="",$N65="",$K65=""),"",$N65*$K65)</f>
        <v/>
      </c>
      <c r="P65" s="40">
        <f>IF(OR($A65="",$W65=""),"",IFERROR(VLOOKUP($W65,'NCS Summary'!$K$5:$L$8,2,FALSE),""))</f>
        <v/>
      </c>
      <c r="Q65" s="40">
        <f>IF(OR($A65="",$O65="",$P65=""),"",$O65*$P65)</f>
        <v/>
      </c>
      <c r="R65" s="41" t="n"/>
      <c r="S65" s="40">
        <f>IF(OR($A65="",$R65="",$K65="",$Q65=""),"",MAX(0,$R65*$K65-$Q65))</f>
        <v/>
      </c>
      <c r="T65" s="42">
        <f>IF(OR($A65="",$R65="",$K65="",$Q65="",$R65*$K65=0),"",$Q65/($R65*$K65))</f>
        <v/>
      </c>
      <c r="U65" s="12">
        <f>IF($A65="","",IF(AND($I65&gt;0,$J65&gt;0,$K65&gt;0),"Check required","Incomplete"))</f>
        <v/>
      </c>
      <c r="V65" s="5" t="n"/>
      <c r="W65" s="5" t="n"/>
    </row>
    <row r="66">
      <c r="A66" s="4" t="n"/>
      <c r="B66" s="5" t="n"/>
      <c r="C66" s="4" t="n"/>
      <c r="D66" s="37" t="n"/>
      <c r="E66" s="5" t="n"/>
      <c r="F66" s="4" t="n"/>
      <c r="G66" s="37" t="n"/>
      <c r="H66" s="37" t="n"/>
      <c r="I66" s="38" t="n"/>
      <c r="J66" s="38" t="n"/>
      <c r="K66" s="38" t="n"/>
      <c r="L66" s="43">
        <f>IF(OR($A66="",$I66="",$J66="",$K66=""),"",$I66*$J66*$K66)</f>
        <v/>
      </c>
      <c r="M66" s="38" t="n"/>
      <c r="N66" s="43">
        <f>IF(OR($A66="",$I66="",$J66="",$M66=""),"",MIN($I66*$J66,$M66))</f>
        <v/>
      </c>
      <c r="O66" s="43">
        <f>IF(OR($A66="",$N66="",$K66=""),"",$N66*$K66)</f>
        <v/>
      </c>
      <c r="P66" s="44">
        <f>IF(OR($A66="",$W66=""),"",IFERROR(VLOOKUP($W66,'NCS Summary'!$K$5:$L$8,2,FALSE),""))</f>
        <v/>
      </c>
      <c r="Q66" s="44">
        <f>IF(OR($A66="",$O66="",$P66=""),"",$O66*$P66)</f>
        <v/>
      </c>
      <c r="R66" s="41" t="n"/>
      <c r="S66" s="44">
        <f>IF(OR($A66="",$R66="",$K66="",$Q66=""),"",MAX(0,$R66*$K66-$Q66))</f>
        <v/>
      </c>
      <c r="T66" s="45">
        <f>IF(OR($A66="",$R66="",$K66="",$Q66="",$R66*$K66=0),"",$Q66/($R66*$K66))</f>
        <v/>
      </c>
      <c r="U66" s="16">
        <f>IF($A66="","",IF(AND($I66&gt;0,$J66&gt;0,$K66&gt;0),"Check required","Incomplete"))</f>
        <v/>
      </c>
      <c r="V66" s="5" t="n"/>
      <c r="W66" s="5" t="n"/>
    </row>
    <row r="67">
      <c r="A67" s="4" t="n"/>
      <c r="B67" s="5" t="n"/>
      <c r="C67" s="4" t="n"/>
      <c r="D67" s="37" t="n"/>
      <c r="E67" s="5" t="n"/>
      <c r="F67" s="4" t="n"/>
      <c r="G67" s="37" t="n"/>
      <c r="H67" s="37" t="n"/>
      <c r="I67" s="38" t="n"/>
      <c r="J67" s="38" t="n"/>
      <c r="K67" s="38" t="n"/>
      <c r="L67" s="39">
        <f>IF(OR($A67="",$I67="",$J67="",$K67=""),"",$I67*$J67*$K67)</f>
        <v/>
      </c>
      <c r="M67" s="38" t="n"/>
      <c r="N67" s="39">
        <f>IF(OR($A67="",$I67="",$J67="",$M67=""),"",MIN($I67*$J67,$M67))</f>
        <v/>
      </c>
      <c r="O67" s="39">
        <f>IF(OR($A67="",$N67="",$K67=""),"",$N67*$K67)</f>
        <v/>
      </c>
      <c r="P67" s="40">
        <f>IF(OR($A67="",$W67=""),"",IFERROR(VLOOKUP($W67,'NCS Summary'!$K$5:$L$8,2,FALSE),""))</f>
        <v/>
      </c>
      <c r="Q67" s="40">
        <f>IF(OR($A67="",$O67="",$P67=""),"",$O67*$P67)</f>
        <v/>
      </c>
      <c r="R67" s="41" t="n"/>
      <c r="S67" s="40">
        <f>IF(OR($A67="",$R67="",$K67="",$Q67=""),"",MAX(0,$R67*$K67-$Q67))</f>
        <v/>
      </c>
      <c r="T67" s="42">
        <f>IF(OR($A67="",$R67="",$K67="",$Q67="",$R67*$K67=0),"",$Q67/($R67*$K67))</f>
        <v/>
      </c>
      <c r="U67" s="12">
        <f>IF($A67="","",IF(AND($I67&gt;0,$J67&gt;0,$K67&gt;0),"Check required","Incomplete"))</f>
        <v/>
      </c>
      <c r="V67" s="5" t="n"/>
      <c r="W67" s="5" t="n"/>
    </row>
    <row r="68">
      <c r="A68" s="4" t="n"/>
      <c r="B68" s="5" t="n"/>
      <c r="C68" s="4" t="n"/>
      <c r="D68" s="37" t="n"/>
      <c r="E68" s="5" t="n"/>
      <c r="F68" s="4" t="n"/>
      <c r="G68" s="37" t="n"/>
      <c r="H68" s="37" t="n"/>
      <c r="I68" s="38" t="n"/>
      <c r="J68" s="38" t="n"/>
      <c r="K68" s="38" t="n"/>
      <c r="L68" s="43">
        <f>IF(OR($A68="",$I68="",$J68="",$K68=""),"",$I68*$J68*$K68)</f>
        <v/>
      </c>
      <c r="M68" s="38" t="n"/>
      <c r="N68" s="43">
        <f>IF(OR($A68="",$I68="",$J68="",$M68=""),"",MIN($I68*$J68,$M68))</f>
        <v/>
      </c>
      <c r="O68" s="43">
        <f>IF(OR($A68="",$N68="",$K68=""),"",$N68*$K68)</f>
        <v/>
      </c>
      <c r="P68" s="44">
        <f>IF(OR($A68="",$W68=""),"",IFERROR(VLOOKUP($W68,'NCS Summary'!$K$5:$L$8,2,FALSE),""))</f>
        <v/>
      </c>
      <c r="Q68" s="44">
        <f>IF(OR($A68="",$O68="",$P68=""),"",$O68*$P68)</f>
        <v/>
      </c>
      <c r="R68" s="41" t="n"/>
      <c r="S68" s="44">
        <f>IF(OR($A68="",$R68="",$K68="",$Q68=""),"",MAX(0,$R68*$K68-$Q68))</f>
        <v/>
      </c>
      <c r="T68" s="45">
        <f>IF(OR($A68="",$R68="",$K68="",$Q68="",$R68*$K68=0),"",$Q68/($R68*$K68))</f>
        <v/>
      </c>
      <c r="U68" s="16">
        <f>IF($A68="","",IF(AND($I68&gt;0,$J68&gt;0,$K68&gt;0),"Check required","Incomplete"))</f>
        <v/>
      </c>
      <c r="V68" s="5" t="n"/>
      <c r="W68" s="5" t="n"/>
    </row>
    <row r="69">
      <c r="A69" s="4" t="n"/>
      <c r="B69" s="5" t="n"/>
      <c r="C69" s="4" t="n"/>
      <c r="D69" s="37" t="n"/>
      <c r="E69" s="5" t="n"/>
      <c r="F69" s="4" t="n"/>
      <c r="G69" s="37" t="n"/>
      <c r="H69" s="37" t="n"/>
      <c r="I69" s="38" t="n"/>
      <c r="J69" s="38" t="n"/>
      <c r="K69" s="38" t="n"/>
      <c r="L69" s="39">
        <f>IF(OR($A69="",$I69="",$J69="",$K69=""),"",$I69*$J69*$K69)</f>
        <v/>
      </c>
      <c r="M69" s="38" t="n"/>
      <c r="N69" s="39">
        <f>IF(OR($A69="",$I69="",$J69="",$M69=""),"",MIN($I69*$J69,$M69))</f>
        <v/>
      </c>
      <c r="O69" s="39">
        <f>IF(OR($A69="",$N69="",$K69=""),"",$N69*$K69)</f>
        <v/>
      </c>
      <c r="P69" s="40">
        <f>IF(OR($A69="",$W69=""),"",IFERROR(VLOOKUP($W69,'NCS Summary'!$K$5:$L$8,2,FALSE),""))</f>
        <v/>
      </c>
      <c r="Q69" s="40">
        <f>IF(OR($A69="",$O69="",$P69=""),"",$O69*$P69)</f>
        <v/>
      </c>
      <c r="R69" s="41" t="n"/>
      <c r="S69" s="40">
        <f>IF(OR($A69="",$R69="",$K69="",$Q69=""),"",MAX(0,$R69*$K69-$Q69))</f>
        <v/>
      </c>
      <c r="T69" s="42">
        <f>IF(OR($A69="",$R69="",$K69="",$Q69="",$R69*$K69=0),"",$Q69/($R69*$K69))</f>
        <v/>
      </c>
      <c r="U69" s="12">
        <f>IF($A69="","",IF(AND($I69&gt;0,$J69&gt;0,$K69&gt;0),"Check required","Incomplete"))</f>
        <v/>
      </c>
      <c r="V69" s="5" t="n"/>
      <c r="W69" s="5" t="n"/>
    </row>
    <row r="70">
      <c r="A70" s="4" t="n"/>
      <c r="B70" s="5" t="n"/>
      <c r="C70" s="4" t="n"/>
      <c r="D70" s="37" t="n"/>
      <c r="E70" s="5" t="n"/>
      <c r="F70" s="4" t="n"/>
      <c r="G70" s="37" t="n"/>
      <c r="H70" s="37" t="n"/>
      <c r="I70" s="38" t="n"/>
      <c r="J70" s="38" t="n"/>
      <c r="K70" s="38" t="n"/>
      <c r="L70" s="43">
        <f>IF(OR($A70="",$I70="",$J70="",$K70=""),"",$I70*$J70*$K70)</f>
        <v/>
      </c>
      <c r="M70" s="38" t="n"/>
      <c r="N70" s="43">
        <f>IF(OR($A70="",$I70="",$J70="",$M70=""),"",MIN($I70*$J70,$M70))</f>
        <v/>
      </c>
      <c r="O70" s="43">
        <f>IF(OR($A70="",$N70="",$K70=""),"",$N70*$K70)</f>
        <v/>
      </c>
      <c r="P70" s="44">
        <f>IF(OR($A70="",$W70=""),"",IFERROR(VLOOKUP($W70,'NCS Summary'!$K$5:$L$8,2,FALSE),""))</f>
        <v/>
      </c>
      <c r="Q70" s="44">
        <f>IF(OR($A70="",$O70="",$P70=""),"",$O70*$P70)</f>
        <v/>
      </c>
      <c r="R70" s="41" t="n"/>
      <c r="S70" s="44">
        <f>IF(OR($A70="",$R70="",$K70="",$Q70=""),"",MAX(0,$R70*$K70-$Q70))</f>
        <v/>
      </c>
      <c r="T70" s="45">
        <f>IF(OR($A70="",$R70="",$K70="",$Q70="",$R70*$K70=0),"",$Q70/($R70*$K70))</f>
        <v/>
      </c>
      <c r="U70" s="16">
        <f>IF($A70="","",IF(AND($I70&gt;0,$J70&gt;0,$K70&gt;0),"Check required","Incomplete"))</f>
        <v/>
      </c>
      <c r="V70" s="5" t="n"/>
      <c r="W70" s="5" t="n"/>
    </row>
    <row r="71">
      <c r="A71" s="4" t="n"/>
      <c r="B71" s="5" t="n"/>
      <c r="C71" s="4" t="n"/>
      <c r="D71" s="37" t="n"/>
      <c r="E71" s="5" t="n"/>
      <c r="F71" s="4" t="n"/>
      <c r="G71" s="37" t="n"/>
      <c r="H71" s="37" t="n"/>
      <c r="I71" s="38" t="n"/>
      <c r="J71" s="38" t="n"/>
      <c r="K71" s="38" t="n"/>
      <c r="L71" s="39">
        <f>IF(OR($A71="",$I71="",$J71="",$K71=""),"",$I71*$J71*$K71)</f>
        <v/>
      </c>
      <c r="M71" s="38" t="n"/>
      <c r="N71" s="39">
        <f>IF(OR($A71="",$I71="",$J71="",$M71=""),"",MIN($I71*$J71,$M71))</f>
        <v/>
      </c>
      <c r="O71" s="39">
        <f>IF(OR($A71="",$N71="",$K71=""),"",$N71*$K71)</f>
        <v/>
      </c>
      <c r="P71" s="40">
        <f>IF(OR($A71="",$W71=""),"",IFERROR(VLOOKUP($W71,'NCS Summary'!$K$5:$L$8,2,FALSE),""))</f>
        <v/>
      </c>
      <c r="Q71" s="40">
        <f>IF(OR($A71="",$O71="",$P71=""),"",$O71*$P71)</f>
        <v/>
      </c>
      <c r="R71" s="41" t="n"/>
      <c r="S71" s="40">
        <f>IF(OR($A71="",$R71="",$K71="",$Q71=""),"",MAX(0,$R71*$K71-$Q71))</f>
        <v/>
      </c>
      <c r="T71" s="42">
        <f>IF(OR($A71="",$R71="",$K71="",$Q71="",$R71*$K71=0),"",$Q71/($R71*$K71))</f>
        <v/>
      </c>
      <c r="U71" s="12">
        <f>IF($A71="","",IF(AND($I71&gt;0,$J71&gt;0,$K71&gt;0),"Check required","Incomplete"))</f>
        <v/>
      </c>
      <c r="V71" s="5" t="n"/>
      <c r="W71" s="5" t="n"/>
    </row>
    <row r="72">
      <c r="A72" s="4" t="n"/>
      <c r="B72" s="5" t="n"/>
      <c r="C72" s="4" t="n"/>
      <c r="D72" s="37" t="n"/>
      <c r="E72" s="5" t="n"/>
      <c r="F72" s="4" t="n"/>
      <c r="G72" s="37" t="n"/>
      <c r="H72" s="37" t="n"/>
      <c r="I72" s="38" t="n"/>
      <c r="J72" s="38" t="n"/>
      <c r="K72" s="38" t="n"/>
      <c r="L72" s="43">
        <f>IF(OR($A72="",$I72="",$J72="",$K72=""),"",$I72*$J72*$K72)</f>
        <v/>
      </c>
      <c r="M72" s="38" t="n"/>
      <c r="N72" s="43">
        <f>IF(OR($A72="",$I72="",$J72="",$M72=""),"",MIN($I72*$J72,$M72))</f>
        <v/>
      </c>
      <c r="O72" s="43">
        <f>IF(OR($A72="",$N72="",$K72=""),"",$N72*$K72)</f>
        <v/>
      </c>
      <c r="P72" s="44">
        <f>IF(OR($A72="",$W72=""),"",IFERROR(VLOOKUP($W72,'NCS Summary'!$K$5:$L$8,2,FALSE),""))</f>
        <v/>
      </c>
      <c r="Q72" s="44">
        <f>IF(OR($A72="",$O72="",$P72=""),"",$O72*$P72)</f>
        <v/>
      </c>
      <c r="R72" s="41" t="n"/>
      <c r="S72" s="44">
        <f>IF(OR($A72="",$R72="",$K72="",$Q72=""),"",MAX(0,$R72*$K72-$Q72))</f>
        <v/>
      </c>
      <c r="T72" s="45">
        <f>IF(OR($A72="",$R72="",$K72="",$Q72="",$R72*$K72=0),"",$Q72/($R72*$K72))</f>
        <v/>
      </c>
      <c r="U72" s="16">
        <f>IF($A72="","",IF(AND($I72&gt;0,$J72&gt;0,$K72&gt;0),"Check required","Incomplete"))</f>
        <v/>
      </c>
      <c r="V72" s="5" t="n"/>
      <c r="W72" s="5" t="n"/>
    </row>
    <row r="73">
      <c r="A73" s="4" t="n"/>
      <c r="B73" s="5" t="n"/>
      <c r="C73" s="4" t="n"/>
      <c r="D73" s="37" t="n"/>
      <c r="E73" s="5" t="n"/>
      <c r="F73" s="4" t="n"/>
      <c r="G73" s="37" t="n"/>
      <c r="H73" s="37" t="n"/>
      <c r="I73" s="38" t="n"/>
      <c r="J73" s="38" t="n"/>
      <c r="K73" s="38" t="n"/>
      <c r="L73" s="39">
        <f>IF(OR($A73="",$I73="",$J73="",$K73=""),"",$I73*$J73*$K73)</f>
        <v/>
      </c>
      <c r="M73" s="38" t="n"/>
      <c r="N73" s="39">
        <f>IF(OR($A73="",$I73="",$J73="",$M73=""),"",MIN($I73*$J73,$M73))</f>
        <v/>
      </c>
      <c r="O73" s="39">
        <f>IF(OR($A73="",$N73="",$K73=""),"",$N73*$K73)</f>
        <v/>
      </c>
      <c r="P73" s="40">
        <f>IF(OR($A73="",$W73=""),"",IFERROR(VLOOKUP($W73,'NCS Summary'!$K$5:$L$8,2,FALSE),""))</f>
        <v/>
      </c>
      <c r="Q73" s="40">
        <f>IF(OR($A73="",$O73="",$P73=""),"",$O73*$P73)</f>
        <v/>
      </c>
      <c r="R73" s="41" t="n"/>
      <c r="S73" s="40">
        <f>IF(OR($A73="",$R73="",$K73="",$Q73=""),"",MAX(0,$R73*$K73-$Q73))</f>
        <v/>
      </c>
      <c r="T73" s="42">
        <f>IF(OR($A73="",$R73="",$K73="",$Q73="",$R73*$K73=0),"",$Q73/($R73*$K73))</f>
        <v/>
      </c>
      <c r="U73" s="12">
        <f>IF($A73="","",IF(AND($I73&gt;0,$J73&gt;0,$K73&gt;0),"Check required","Incomplete"))</f>
        <v/>
      </c>
      <c r="V73" s="5" t="n"/>
      <c r="W73" s="5" t="n"/>
    </row>
    <row r="74">
      <c r="A74" s="4" t="n"/>
      <c r="B74" s="5" t="n"/>
      <c r="C74" s="4" t="n"/>
      <c r="D74" s="37" t="n"/>
      <c r="E74" s="5" t="n"/>
      <c r="F74" s="4" t="n"/>
      <c r="G74" s="37" t="n"/>
      <c r="H74" s="37" t="n"/>
      <c r="I74" s="38" t="n"/>
      <c r="J74" s="38" t="n"/>
      <c r="K74" s="38" t="n"/>
      <c r="L74" s="43">
        <f>IF(OR($A74="",$I74="",$J74="",$K74=""),"",$I74*$J74*$K74)</f>
        <v/>
      </c>
      <c r="M74" s="38" t="n"/>
      <c r="N74" s="43">
        <f>IF(OR($A74="",$I74="",$J74="",$M74=""),"",MIN($I74*$J74,$M74))</f>
        <v/>
      </c>
      <c r="O74" s="43">
        <f>IF(OR($A74="",$N74="",$K74=""),"",$N74*$K74)</f>
        <v/>
      </c>
      <c r="P74" s="44">
        <f>IF(OR($A74="",$W74=""),"",IFERROR(VLOOKUP($W74,'NCS Summary'!$K$5:$L$8,2,FALSE),""))</f>
        <v/>
      </c>
      <c r="Q74" s="44">
        <f>IF(OR($A74="",$O74="",$P74=""),"",$O74*$P74)</f>
        <v/>
      </c>
      <c r="R74" s="41" t="n"/>
      <c r="S74" s="44">
        <f>IF(OR($A74="",$R74="",$K74="",$Q74=""),"",MAX(0,$R74*$K74-$Q74))</f>
        <v/>
      </c>
      <c r="T74" s="45">
        <f>IF(OR($A74="",$R74="",$K74="",$Q74="",$R74*$K74=0),"",$Q74/($R74*$K74))</f>
        <v/>
      </c>
      <c r="U74" s="16">
        <f>IF($A74="","",IF(AND($I74&gt;0,$J74&gt;0,$K74&gt;0),"Check required","Incomplete"))</f>
        <v/>
      </c>
      <c r="V74" s="5" t="n"/>
      <c r="W74" s="5" t="n"/>
    </row>
    <row r="75">
      <c r="A75" s="4" t="n"/>
      <c r="B75" s="5" t="n"/>
      <c r="C75" s="4" t="n"/>
      <c r="D75" s="37" t="n"/>
      <c r="E75" s="5" t="n"/>
      <c r="F75" s="4" t="n"/>
      <c r="G75" s="37" t="n"/>
      <c r="H75" s="37" t="n"/>
      <c r="I75" s="38" t="n"/>
      <c r="J75" s="38" t="n"/>
      <c r="K75" s="38" t="n"/>
      <c r="L75" s="39">
        <f>IF(OR($A75="",$I75="",$J75="",$K75=""),"",$I75*$J75*$K75)</f>
        <v/>
      </c>
      <c r="M75" s="38" t="n"/>
      <c r="N75" s="39">
        <f>IF(OR($A75="",$I75="",$J75="",$M75=""),"",MIN($I75*$J75,$M75))</f>
        <v/>
      </c>
      <c r="O75" s="39">
        <f>IF(OR($A75="",$N75="",$K75=""),"",$N75*$K75)</f>
        <v/>
      </c>
      <c r="P75" s="40">
        <f>IF(OR($A75="",$W75=""),"",IFERROR(VLOOKUP($W75,'NCS Summary'!$K$5:$L$8,2,FALSE),""))</f>
        <v/>
      </c>
      <c r="Q75" s="40">
        <f>IF(OR($A75="",$O75="",$P75=""),"",$O75*$P75)</f>
        <v/>
      </c>
      <c r="R75" s="41" t="n"/>
      <c r="S75" s="40">
        <f>IF(OR($A75="",$R75="",$K75="",$Q75=""),"",MAX(0,$R75*$K75-$Q75))</f>
        <v/>
      </c>
      <c r="T75" s="42">
        <f>IF(OR($A75="",$R75="",$K75="",$Q75="",$R75*$K75=0),"",$Q75/($R75*$K75))</f>
        <v/>
      </c>
      <c r="U75" s="12">
        <f>IF($A75="","",IF(AND($I75&gt;0,$J75&gt;0,$K75&gt;0),"Check required","Incomplete"))</f>
        <v/>
      </c>
      <c r="V75" s="5" t="n"/>
      <c r="W75" s="5" t="n"/>
    </row>
    <row r="76">
      <c r="A76" s="4" t="n"/>
      <c r="B76" s="5" t="n"/>
      <c r="C76" s="4" t="n"/>
      <c r="D76" s="37" t="n"/>
      <c r="E76" s="5" t="n"/>
      <c r="F76" s="4" t="n"/>
      <c r="G76" s="37" t="n"/>
      <c r="H76" s="37" t="n"/>
      <c r="I76" s="38" t="n"/>
      <c r="J76" s="38" t="n"/>
      <c r="K76" s="38" t="n"/>
      <c r="L76" s="43">
        <f>IF(OR($A76="",$I76="",$J76="",$K76=""),"",$I76*$J76*$K76)</f>
        <v/>
      </c>
      <c r="M76" s="38" t="n"/>
      <c r="N76" s="43">
        <f>IF(OR($A76="",$I76="",$J76="",$M76=""),"",MIN($I76*$J76,$M76))</f>
        <v/>
      </c>
      <c r="O76" s="43">
        <f>IF(OR($A76="",$N76="",$K76=""),"",$N76*$K76)</f>
        <v/>
      </c>
      <c r="P76" s="44">
        <f>IF(OR($A76="",$W76=""),"",IFERROR(VLOOKUP($W76,'NCS Summary'!$K$5:$L$8,2,FALSE),""))</f>
        <v/>
      </c>
      <c r="Q76" s="44">
        <f>IF(OR($A76="",$O76="",$P76=""),"",$O76*$P76)</f>
        <v/>
      </c>
      <c r="R76" s="41" t="n"/>
      <c r="S76" s="44">
        <f>IF(OR($A76="",$R76="",$K76="",$Q76=""),"",MAX(0,$R76*$K76-$Q76))</f>
        <v/>
      </c>
      <c r="T76" s="45">
        <f>IF(OR($A76="",$R76="",$K76="",$Q76="",$R76*$K76=0),"",$Q76/($R76*$K76))</f>
        <v/>
      </c>
      <c r="U76" s="16">
        <f>IF($A76="","",IF(AND($I76&gt;0,$J76&gt;0,$K76&gt;0),"Check required","Incomplete"))</f>
        <v/>
      </c>
      <c r="V76" s="5" t="n"/>
      <c r="W76" s="5" t="n"/>
    </row>
    <row r="77">
      <c r="A77" s="4" t="n"/>
      <c r="B77" s="5" t="n"/>
      <c r="C77" s="4" t="n"/>
      <c r="D77" s="37" t="n"/>
      <c r="E77" s="5" t="n"/>
      <c r="F77" s="4" t="n"/>
      <c r="G77" s="37" t="n"/>
      <c r="H77" s="37" t="n"/>
      <c r="I77" s="38" t="n"/>
      <c r="J77" s="38" t="n"/>
      <c r="K77" s="38" t="n"/>
      <c r="L77" s="39">
        <f>IF(OR($A77="",$I77="",$J77="",$K77=""),"",$I77*$J77*$K77)</f>
        <v/>
      </c>
      <c r="M77" s="38" t="n"/>
      <c r="N77" s="39">
        <f>IF(OR($A77="",$I77="",$J77="",$M77=""),"",MIN($I77*$J77,$M77))</f>
        <v/>
      </c>
      <c r="O77" s="39">
        <f>IF(OR($A77="",$N77="",$K77=""),"",$N77*$K77)</f>
        <v/>
      </c>
      <c r="P77" s="40">
        <f>IF(OR($A77="",$W77=""),"",IFERROR(VLOOKUP($W77,'NCS Summary'!$K$5:$L$8,2,FALSE),""))</f>
        <v/>
      </c>
      <c r="Q77" s="40">
        <f>IF(OR($A77="",$O77="",$P77=""),"",$O77*$P77)</f>
        <v/>
      </c>
      <c r="R77" s="41" t="n"/>
      <c r="S77" s="40">
        <f>IF(OR($A77="",$R77="",$K77="",$Q77=""),"",MAX(0,$R77*$K77-$Q77))</f>
        <v/>
      </c>
      <c r="T77" s="42">
        <f>IF(OR($A77="",$R77="",$K77="",$Q77="",$R77*$K77=0),"",$Q77/($R77*$K77))</f>
        <v/>
      </c>
      <c r="U77" s="12">
        <f>IF($A77="","",IF(AND($I77&gt;0,$J77&gt;0,$K77&gt;0),"Check required","Incomplete"))</f>
        <v/>
      </c>
      <c r="V77" s="5" t="n"/>
      <c r="W77" s="5" t="n"/>
    </row>
    <row r="78">
      <c r="A78" s="4" t="n"/>
      <c r="B78" s="5" t="n"/>
      <c r="C78" s="4" t="n"/>
      <c r="D78" s="37" t="n"/>
      <c r="E78" s="5" t="n"/>
      <c r="F78" s="4" t="n"/>
      <c r="G78" s="37" t="n"/>
      <c r="H78" s="37" t="n"/>
      <c r="I78" s="38" t="n"/>
      <c r="J78" s="38" t="n"/>
      <c r="K78" s="38" t="n"/>
      <c r="L78" s="43">
        <f>IF(OR($A78="",$I78="",$J78="",$K78=""),"",$I78*$J78*$K78)</f>
        <v/>
      </c>
      <c r="M78" s="38" t="n"/>
      <c r="N78" s="43">
        <f>IF(OR($A78="",$I78="",$J78="",$M78=""),"",MIN($I78*$J78,$M78))</f>
        <v/>
      </c>
      <c r="O78" s="43">
        <f>IF(OR($A78="",$N78="",$K78=""),"",$N78*$K78)</f>
        <v/>
      </c>
      <c r="P78" s="44">
        <f>IF(OR($A78="",$W78=""),"",IFERROR(VLOOKUP($W78,'NCS Summary'!$K$5:$L$8,2,FALSE),""))</f>
        <v/>
      </c>
      <c r="Q78" s="44">
        <f>IF(OR($A78="",$O78="",$P78=""),"",$O78*$P78)</f>
        <v/>
      </c>
      <c r="R78" s="41" t="n"/>
      <c r="S78" s="44">
        <f>IF(OR($A78="",$R78="",$K78="",$Q78=""),"",MAX(0,$R78*$K78-$Q78))</f>
        <v/>
      </c>
      <c r="T78" s="45">
        <f>IF(OR($A78="",$R78="",$K78="",$Q78="",$R78*$K78=0),"",$Q78/($R78*$K78))</f>
        <v/>
      </c>
      <c r="U78" s="16">
        <f>IF($A78="","",IF(AND($I78&gt;0,$J78&gt;0,$K78&gt;0),"Check required","Incomplete"))</f>
        <v/>
      </c>
      <c r="V78" s="5" t="n"/>
      <c r="W78" s="5" t="n"/>
    </row>
    <row r="79">
      <c r="A79" s="4" t="n"/>
      <c r="B79" s="5" t="n"/>
      <c r="C79" s="4" t="n"/>
      <c r="D79" s="37" t="n"/>
      <c r="E79" s="5" t="n"/>
      <c r="F79" s="4" t="n"/>
      <c r="G79" s="37" t="n"/>
      <c r="H79" s="37" t="n"/>
      <c r="I79" s="38" t="n"/>
      <c r="J79" s="38" t="n"/>
      <c r="K79" s="38" t="n"/>
      <c r="L79" s="39">
        <f>IF(OR($A79="",$I79="",$J79="",$K79=""),"",$I79*$J79*$K79)</f>
        <v/>
      </c>
      <c r="M79" s="38" t="n"/>
      <c r="N79" s="39">
        <f>IF(OR($A79="",$I79="",$J79="",$M79=""),"",MIN($I79*$J79,$M79))</f>
        <v/>
      </c>
      <c r="O79" s="39">
        <f>IF(OR($A79="",$N79="",$K79=""),"",$N79*$K79)</f>
        <v/>
      </c>
      <c r="P79" s="40">
        <f>IF(OR($A79="",$W79=""),"",IFERROR(VLOOKUP($W79,'NCS Summary'!$K$5:$L$8,2,FALSE),""))</f>
        <v/>
      </c>
      <c r="Q79" s="40">
        <f>IF(OR($A79="",$O79="",$P79=""),"",$O79*$P79)</f>
        <v/>
      </c>
      <c r="R79" s="41" t="n"/>
      <c r="S79" s="40">
        <f>IF(OR($A79="",$R79="",$K79="",$Q79=""),"",MAX(0,$R79*$K79-$Q79))</f>
        <v/>
      </c>
      <c r="T79" s="42">
        <f>IF(OR($A79="",$R79="",$K79="",$Q79="",$R79*$K79=0),"",$Q79/($R79*$K79))</f>
        <v/>
      </c>
      <c r="U79" s="12">
        <f>IF($A79="","",IF(AND($I79&gt;0,$J79&gt;0,$K79&gt;0),"Check required","Incomplete"))</f>
        <v/>
      </c>
      <c r="V79" s="5" t="n"/>
      <c r="W79" s="5" t="n"/>
    </row>
    <row r="80">
      <c r="A80" s="4" t="n"/>
      <c r="B80" s="5" t="n"/>
      <c r="C80" s="4" t="n"/>
      <c r="D80" s="37" t="n"/>
      <c r="E80" s="5" t="n"/>
      <c r="F80" s="4" t="n"/>
      <c r="G80" s="37" t="n"/>
      <c r="H80" s="37" t="n"/>
      <c r="I80" s="38" t="n"/>
      <c r="J80" s="38" t="n"/>
      <c r="K80" s="38" t="n"/>
      <c r="L80" s="43">
        <f>IF(OR($A80="",$I80="",$J80="",$K80=""),"",$I80*$J80*$K80)</f>
        <v/>
      </c>
      <c r="M80" s="38" t="n"/>
      <c r="N80" s="43">
        <f>IF(OR($A80="",$I80="",$J80="",$M80=""),"",MIN($I80*$J80,$M80))</f>
        <v/>
      </c>
      <c r="O80" s="43">
        <f>IF(OR($A80="",$N80="",$K80=""),"",$N80*$K80)</f>
        <v/>
      </c>
      <c r="P80" s="44">
        <f>IF(OR($A80="",$W80=""),"",IFERROR(VLOOKUP($W80,'NCS Summary'!$K$5:$L$8,2,FALSE),""))</f>
        <v/>
      </c>
      <c r="Q80" s="44">
        <f>IF(OR($A80="",$O80="",$P80=""),"",$O80*$P80)</f>
        <v/>
      </c>
      <c r="R80" s="41" t="n"/>
      <c r="S80" s="44">
        <f>IF(OR($A80="",$R80="",$K80="",$Q80=""),"",MAX(0,$R80*$K80-$Q80))</f>
        <v/>
      </c>
      <c r="T80" s="45">
        <f>IF(OR($A80="",$R80="",$K80="",$Q80="",$R80*$K80=0),"",$Q80/($R80*$K80))</f>
        <v/>
      </c>
      <c r="U80" s="16">
        <f>IF($A80="","",IF(AND($I80&gt;0,$J80&gt;0,$K80&gt;0),"Check required","Incomplete"))</f>
        <v/>
      </c>
      <c r="V80" s="5" t="n"/>
      <c r="W80" s="5" t="n"/>
    </row>
    <row r="81">
      <c r="A81" s="4" t="n"/>
      <c r="B81" s="5" t="n"/>
      <c r="C81" s="4" t="n"/>
      <c r="D81" s="37" t="n"/>
      <c r="E81" s="5" t="n"/>
      <c r="F81" s="4" t="n"/>
      <c r="G81" s="37" t="n"/>
      <c r="H81" s="37" t="n"/>
      <c r="I81" s="38" t="n"/>
      <c r="J81" s="38" t="n"/>
      <c r="K81" s="38" t="n"/>
      <c r="L81" s="39">
        <f>IF(OR($A81="",$I81="",$J81="",$K81=""),"",$I81*$J81*$K81)</f>
        <v/>
      </c>
      <c r="M81" s="38" t="n"/>
      <c r="N81" s="39">
        <f>IF(OR($A81="",$I81="",$J81="",$M81=""),"",MIN($I81*$J81,$M81))</f>
        <v/>
      </c>
      <c r="O81" s="39">
        <f>IF(OR($A81="",$N81="",$K81=""),"",$N81*$K81)</f>
        <v/>
      </c>
      <c r="P81" s="40">
        <f>IF(OR($A81="",$W81=""),"",IFERROR(VLOOKUP($W81,'NCS Summary'!$K$5:$L$8,2,FALSE),""))</f>
        <v/>
      </c>
      <c r="Q81" s="40">
        <f>IF(OR($A81="",$O81="",$P81=""),"",$O81*$P81)</f>
        <v/>
      </c>
      <c r="R81" s="41" t="n"/>
      <c r="S81" s="40">
        <f>IF(OR($A81="",$R81="",$K81="",$Q81=""),"",MAX(0,$R81*$K81-$Q81))</f>
        <v/>
      </c>
      <c r="T81" s="42">
        <f>IF(OR($A81="",$R81="",$K81="",$Q81="",$R81*$K81=0),"",$Q81/($R81*$K81))</f>
        <v/>
      </c>
      <c r="U81" s="12">
        <f>IF($A81="","",IF(AND($I81&gt;0,$J81&gt;0,$K81&gt;0),"Check required","Incomplete"))</f>
        <v/>
      </c>
      <c r="V81" s="5" t="n"/>
      <c r="W81" s="5" t="n"/>
    </row>
    <row r="82">
      <c r="A82" s="4" t="n"/>
      <c r="B82" s="5" t="n"/>
      <c r="C82" s="4" t="n"/>
      <c r="D82" s="37" t="n"/>
      <c r="E82" s="5" t="n"/>
      <c r="F82" s="4" t="n"/>
      <c r="G82" s="37" t="n"/>
      <c r="H82" s="37" t="n"/>
      <c r="I82" s="38" t="n"/>
      <c r="J82" s="38" t="n"/>
      <c r="K82" s="38" t="n"/>
      <c r="L82" s="43">
        <f>IF(OR($A82="",$I82="",$J82="",$K82=""),"",$I82*$J82*$K82)</f>
        <v/>
      </c>
      <c r="M82" s="38" t="n"/>
      <c r="N82" s="43">
        <f>IF(OR($A82="",$I82="",$J82="",$M82=""),"",MIN($I82*$J82,$M82))</f>
        <v/>
      </c>
      <c r="O82" s="43">
        <f>IF(OR($A82="",$N82="",$K82=""),"",$N82*$K82)</f>
        <v/>
      </c>
      <c r="P82" s="44">
        <f>IF(OR($A82="",$W82=""),"",IFERROR(VLOOKUP($W82,'NCS Summary'!$K$5:$L$8,2,FALSE),""))</f>
        <v/>
      </c>
      <c r="Q82" s="44">
        <f>IF(OR($A82="",$O82="",$P82=""),"",$O82*$P82)</f>
        <v/>
      </c>
      <c r="R82" s="41" t="n"/>
      <c r="S82" s="44">
        <f>IF(OR($A82="",$R82="",$K82="",$Q82=""),"",MAX(0,$R82*$K82-$Q82))</f>
        <v/>
      </c>
      <c r="T82" s="45">
        <f>IF(OR($A82="",$R82="",$K82="",$Q82="",$R82*$K82=0),"",$Q82/($R82*$K82))</f>
        <v/>
      </c>
      <c r="U82" s="16">
        <f>IF($A82="","",IF(AND($I82&gt;0,$J82&gt;0,$K82&gt;0),"Check required","Incomplete"))</f>
        <v/>
      </c>
      <c r="V82" s="5" t="n"/>
      <c r="W82" s="5" t="n"/>
    </row>
    <row r="83">
      <c r="A83" s="4" t="n"/>
      <c r="B83" s="5" t="n"/>
      <c r="C83" s="4" t="n"/>
      <c r="D83" s="37" t="n"/>
      <c r="E83" s="5" t="n"/>
      <c r="F83" s="4" t="n"/>
      <c r="G83" s="37" t="n"/>
      <c r="H83" s="37" t="n"/>
      <c r="I83" s="38" t="n"/>
      <c r="J83" s="38" t="n"/>
      <c r="K83" s="38" t="n"/>
      <c r="L83" s="39">
        <f>IF(OR($A83="",$I83="",$J83="",$K83=""),"",$I83*$J83*$K83)</f>
        <v/>
      </c>
      <c r="M83" s="38" t="n"/>
      <c r="N83" s="39">
        <f>IF(OR($A83="",$I83="",$J83="",$M83=""),"",MIN($I83*$J83,$M83))</f>
        <v/>
      </c>
      <c r="O83" s="39">
        <f>IF(OR($A83="",$N83="",$K83=""),"",$N83*$K83)</f>
        <v/>
      </c>
      <c r="P83" s="40">
        <f>IF(OR($A83="",$W83=""),"",IFERROR(VLOOKUP($W83,'NCS Summary'!$K$5:$L$8,2,FALSE),""))</f>
        <v/>
      </c>
      <c r="Q83" s="40">
        <f>IF(OR($A83="",$O83="",$P83=""),"",$O83*$P83)</f>
        <v/>
      </c>
      <c r="R83" s="41" t="n"/>
      <c r="S83" s="40">
        <f>IF(OR($A83="",$R83="",$K83="",$Q83=""),"",MAX(0,$R83*$K83-$Q83))</f>
        <v/>
      </c>
      <c r="T83" s="42">
        <f>IF(OR($A83="",$R83="",$K83="",$Q83="",$R83*$K83=0),"",$Q83/($R83*$K83))</f>
        <v/>
      </c>
      <c r="U83" s="12">
        <f>IF($A83="","",IF(AND($I83&gt;0,$J83&gt;0,$K83&gt;0),"Check required","Incomplete"))</f>
        <v/>
      </c>
      <c r="V83" s="5" t="n"/>
      <c r="W83" s="5" t="n"/>
    </row>
    <row r="84">
      <c r="A84" s="4" t="n"/>
      <c r="B84" s="5" t="n"/>
      <c r="C84" s="4" t="n"/>
      <c r="D84" s="37" t="n"/>
      <c r="E84" s="5" t="n"/>
      <c r="F84" s="4" t="n"/>
      <c r="G84" s="37" t="n"/>
      <c r="H84" s="37" t="n"/>
      <c r="I84" s="38" t="n"/>
      <c r="J84" s="38" t="n"/>
      <c r="K84" s="38" t="n"/>
      <c r="L84" s="43">
        <f>IF(OR($A84="",$I84="",$J84="",$K84=""),"",$I84*$J84*$K84)</f>
        <v/>
      </c>
      <c r="M84" s="38" t="n"/>
      <c r="N84" s="43">
        <f>IF(OR($A84="",$I84="",$J84="",$M84=""),"",MIN($I84*$J84,$M84))</f>
        <v/>
      </c>
      <c r="O84" s="43">
        <f>IF(OR($A84="",$N84="",$K84=""),"",$N84*$K84)</f>
        <v/>
      </c>
      <c r="P84" s="44">
        <f>IF(OR($A84="",$W84=""),"",IFERROR(VLOOKUP($W84,'NCS Summary'!$K$5:$L$8,2,FALSE),""))</f>
        <v/>
      </c>
      <c r="Q84" s="44">
        <f>IF(OR($A84="",$O84="",$P84=""),"",$O84*$P84)</f>
        <v/>
      </c>
      <c r="R84" s="41" t="n"/>
      <c r="S84" s="44">
        <f>IF(OR($A84="",$R84="",$K84="",$Q84=""),"",MAX(0,$R84*$K84-$Q84))</f>
        <v/>
      </c>
      <c r="T84" s="45">
        <f>IF(OR($A84="",$R84="",$K84="",$Q84="",$R84*$K84=0),"",$Q84/($R84*$K84))</f>
        <v/>
      </c>
      <c r="U84" s="16">
        <f>IF($A84="","",IF(AND($I84&gt;0,$J84&gt;0,$K84&gt;0),"Check required","Incomplete"))</f>
        <v/>
      </c>
      <c r="V84" s="5" t="n"/>
      <c r="W84" s="5" t="n"/>
    </row>
    <row r="85">
      <c r="A85" s="4" t="n"/>
      <c r="B85" s="5" t="n"/>
      <c r="C85" s="4" t="n"/>
      <c r="D85" s="37" t="n"/>
      <c r="E85" s="5" t="n"/>
      <c r="F85" s="4" t="n"/>
      <c r="G85" s="37" t="n"/>
      <c r="H85" s="37" t="n"/>
      <c r="I85" s="38" t="n"/>
      <c r="J85" s="38" t="n"/>
      <c r="K85" s="38" t="n"/>
      <c r="L85" s="39">
        <f>IF(OR($A85="",$I85="",$J85="",$K85=""),"",$I85*$J85*$K85)</f>
        <v/>
      </c>
      <c r="M85" s="38" t="n"/>
      <c r="N85" s="39">
        <f>IF(OR($A85="",$I85="",$J85="",$M85=""),"",MIN($I85*$J85,$M85))</f>
        <v/>
      </c>
      <c r="O85" s="39">
        <f>IF(OR($A85="",$N85="",$K85=""),"",$N85*$K85)</f>
        <v/>
      </c>
      <c r="P85" s="40">
        <f>IF(OR($A85="",$W85=""),"",IFERROR(VLOOKUP($W85,'NCS Summary'!$K$5:$L$8,2,FALSE),""))</f>
        <v/>
      </c>
      <c r="Q85" s="40">
        <f>IF(OR($A85="",$O85="",$P85=""),"",$O85*$P85)</f>
        <v/>
      </c>
      <c r="R85" s="41" t="n"/>
      <c r="S85" s="40">
        <f>IF(OR($A85="",$R85="",$K85="",$Q85=""),"",MAX(0,$R85*$K85-$Q85))</f>
        <v/>
      </c>
      <c r="T85" s="42">
        <f>IF(OR($A85="",$R85="",$K85="",$Q85="",$R85*$K85=0),"",$Q85/($R85*$K85))</f>
        <v/>
      </c>
      <c r="U85" s="12">
        <f>IF($A85="","",IF(AND($I85&gt;0,$J85&gt;0,$K85&gt;0),"Check required","Incomplete"))</f>
        <v/>
      </c>
      <c r="V85" s="5" t="n"/>
      <c r="W85" s="5" t="n"/>
    </row>
    <row r="86">
      <c r="A86" s="4" t="n"/>
      <c r="B86" s="5" t="n"/>
      <c r="C86" s="4" t="n"/>
      <c r="D86" s="37" t="n"/>
      <c r="E86" s="5" t="n"/>
      <c r="F86" s="4" t="n"/>
      <c r="G86" s="37" t="n"/>
      <c r="H86" s="37" t="n"/>
      <c r="I86" s="38" t="n"/>
      <c r="J86" s="38" t="n"/>
      <c r="K86" s="38" t="n"/>
      <c r="L86" s="43">
        <f>IF(OR($A86="",$I86="",$J86="",$K86=""),"",$I86*$J86*$K86)</f>
        <v/>
      </c>
      <c r="M86" s="38" t="n"/>
      <c r="N86" s="43">
        <f>IF(OR($A86="",$I86="",$J86="",$M86=""),"",MIN($I86*$J86,$M86))</f>
        <v/>
      </c>
      <c r="O86" s="43">
        <f>IF(OR($A86="",$N86="",$K86=""),"",$N86*$K86)</f>
        <v/>
      </c>
      <c r="P86" s="44">
        <f>IF(OR($A86="",$W86=""),"",IFERROR(VLOOKUP($W86,'NCS Summary'!$K$5:$L$8,2,FALSE),""))</f>
        <v/>
      </c>
      <c r="Q86" s="44">
        <f>IF(OR($A86="",$O86="",$P86=""),"",$O86*$P86)</f>
        <v/>
      </c>
      <c r="R86" s="41" t="n"/>
      <c r="S86" s="44">
        <f>IF(OR($A86="",$R86="",$K86="",$Q86=""),"",MAX(0,$R86*$K86-$Q86))</f>
        <v/>
      </c>
      <c r="T86" s="45">
        <f>IF(OR($A86="",$R86="",$K86="",$Q86="",$R86*$K86=0),"",$Q86/($R86*$K86))</f>
        <v/>
      </c>
      <c r="U86" s="16">
        <f>IF($A86="","",IF(AND($I86&gt;0,$J86&gt;0,$K86&gt;0),"Check required","Incomplete"))</f>
        <v/>
      </c>
      <c r="V86" s="5" t="n"/>
      <c r="W86" s="5" t="n"/>
    </row>
    <row r="87">
      <c r="A87" s="4" t="n"/>
      <c r="B87" s="5" t="n"/>
      <c r="C87" s="4" t="n"/>
      <c r="D87" s="37" t="n"/>
      <c r="E87" s="5" t="n"/>
      <c r="F87" s="4" t="n"/>
      <c r="G87" s="37" t="n"/>
      <c r="H87" s="37" t="n"/>
      <c r="I87" s="38" t="n"/>
      <c r="J87" s="38" t="n"/>
      <c r="K87" s="38" t="n"/>
      <c r="L87" s="39">
        <f>IF(OR($A87="",$I87="",$J87="",$K87=""),"",$I87*$J87*$K87)</f>
        <v/>
      </c>
      <c r="M87" s="38" t="n"/>
      <c r="N87" s="39">
        <f>IF(OR($A87="",$I87="",$J87="",$M87=""),"",MIN($I87*$J87,$M87))</f>
        <v/>
      </c>
      <c r="O87" s="39">
        <f>IF(OR($A87="",$N87="",$K87=""),"",$N87*$K87)</f>
        <v/>
      </c>
      <c r="P87" s="40">
        <f>IF(OR($A87="",$W87=""),"",IFERROR(VLOOKUP($W87,'NCS Summary'!$K$5:$L$8,2,FALSE),""))</f>
        <v/>
      </c>
      <c r="Q87" s="40">
        <f>IF(OR($A87="",$O87="",$P87=""),"",$O87*$P87)</f>
        <v/>
      </c>
      <c r="R87" s="41" t="n"/>
      <c r="S87" s="40">
        <f>IF(OR($A87="",$R87="",$K87="",$Q87=""),"",MAX(0,$R87*$K87-$Q87))</f>
        <v/>
      </c>
      <c r="T87" s="42">
        <f>IF(OR($A87="",$R87="",$K87="",$Q87="",$R87*$K87=0),"",$Q87/($R87*$K87))</f>
        <v/>
      </c>
      <c r="U87" s="12">
        <f>IF($A87="","",IF(AND($I87&gt;0,$J87&gt;0,$K87&gt;0),"Check required","Incomplete"))</f>
        <v/>
      </c>
      <c r="V87" s="5" t="n"/>
      <c r="W87" s="5" t="n"/>
    </row>
    <row r="88">
      <c r="A88" s="4" t="n"/>
      <c r="B88" s="5" t="n"/>
      <c r="C88" s="4" t="n"/>
      <c r="D88" s="37" t="n"/>
      <c r="E88" s="5" t="n"/>
      <c r="F88" s="4" t="n"/>
      <c r="G88" s="37" t="n"/>
      <c r="H88" s="37" t="n"/>
      <c r="I88" s="38" t="n"/>
      <c r="J88" s="38" t="n"/>
      <c r="K88" s="38" t="n"/>
      <c r="L88" s="43">
        <f>IF(OR($A88="",$I88="",$J88="",$K88=""),"",$I88*$J88*$K88)</f>
        <v/>
      </c>
      <c r="M88" s="38" t="n"/>
      <c r="N88" s="43">
        <f>IF(OR($A88="",$I88="",$J88="",$M88=""),"",MIN($I88*$J88,$M88))</f>
        <v/>
      </c>
      <c r="O88" s="43">
        <f>IF(OR($A88="",$N88="",$K88=""),"",$N88*$K88)</f>
        <v/>
      </c>
      <c r="P88" s="44">
        <f>IF(OR($A88="",$W88=""),"",IFERROR(VLOOKUP($W88,'NCS Summary'!$K$5:$L$8,2,FALSE),""))</f>
        <v/>
      </c>
      <c r="Q88" s="44">
        <f>IF(OR($A88="",$O88="",$P88=""),"",$O88*$P88)</f>
        <v/>
      </c>
      <c r="R88" s="41" t="n"/>
      <c r="S88" s="44">
        <f>IF(OR($A88="",$R88="",$K88="",$Q88=""),"",MAX(0,$R88*$K88-$Q88))</f>
        <v/>
      </c>
      <c r="T88" s="45">
        <f>IF(OR($A88="",$R88="",$K88="",$Q88="",$R88*$K88=0),"",$Q88/($R88*$K88))</f>
        <v/>
      </c>
      <c r="U88" s="16">
        <f>IF($A88="","",IF(AND($I88&gt;0,$J88&gt;0,$K88&gt;0),"Check required","Incomplete"))</f>
        <v/>
      </c>
      <c r="V88" s="5" t="n"/>
      <c r="W88" s="5" t="n"/>
    </row>
    <row r="89">
      <c r="A89" s="4" t="n"/>
      <c r="B89" s="5" t="n"/>
      <c r="C89" s="4" t="n"/>
      <c r="D89" s="37" t="n"/>
      <c r="E89" s="5" t="n"/>
      <c r="F89" s="4" t="n"/>
      <c r="G89" s="37" t="n"/>
      <c r="H89" s="37" t="n"/>
      <c r="I89" s="38" t="n"/>
      <c r="J89" s="38" t="n"/>
      <c r="K89" s="38" t="n"/>
      <c r="L89" s="39">
        <f>IF(OR($A89="",$I89="",$J89="",$K89=""),"",$I89*$J89*$K89)</f>
        <v/>
      </c>
      <c r="M89" s="38" t="n"/>
      <c r="N89" s="39">
        <f>IF(OR($A89="",$I89="",$J89="",$M89=""),"",MIN($I89*$J89,$M89))</f>
        <v/>
      </c>
      <c r="O89" s="39">
        <f>IF(OR($A89="",$N89="",$K89=""),"",$N89*$K89)</f>
        <v/>
      </c>
      <c r="P89" s="40">
        <f>IF(OR($A89="",$W89=""),"",IFERROR(VLOOKUP($W89,'NCS Summary'!$K$5:$L$8,2,FALSE),""))</f>
        <v/>
      </c>
      <c r="Q89" s="40">
        <f>IF(OR($A89="",$O89="",$P89=""),"",$O89*$P89)</f>
        <v/>
      </c>
      <c r="R89" s="41" t="n"/>
      <c r="S89" s="40">
        <f>IF(OR($A89="",$R89="",$K89="",$Q89=""),"",MAX(0,$R89*$K89-$Q89))</f>
        <v/>
      </c>
      <c r="T89" s="42">
        <f>IF(OR($A89="",$R89="",$K89="",$Q89="",$R89*$K89=0),"",$Q89/($R89*$K89))</f>
        <v/>
      </c>
      <c r="U89" s="12">
        <f>IF($A89="","",IF(AND($I89&gt;0,$J89&gt;0,$K89&gt;0),"Check required","Incomplete"))</f>
        <v/>
      </c>
      <c r="V89" s="5" t="n"/>
      <c r="W89" s="5" t="n"/>
    </row>
    <row r="90">
      <c r="A90" s="4" t="n"/>
      <c r="B90" s="5" t="n"/>
      <c r="C90" s="4" t="n"/>
      <c r="D90" s="37" t="n"/>
      <c r="E90" s="5" t="n"/>
      <c r="F90" s="4" t="n"/>
      <c r="G90" s="37" t="n"/>
      <c r="H90" s="37" t="n"/>
      <c r="I90" s="38" t="n"/>
      <c r="J90" s="38" t="n"/>
      <c r="K90" s="38" t="n"/>
      <c r="L90" s="43">
        <f>IF(OR($A90="",$I90="",$J90="",$K90=""),"",$I90*$J90*$K90)</f>
        <v/>
      </c>
      <c r="M90" s="38" t="n"/>
      <c r="N90" s="43">
        <f>IF(OR($A90="",$I90="",$J90="",$M90=""),"",MIN($I90*$J90,$M90))</f>
        <v/>
      </c>
      <c r="O90" s="43">
        <f>IF(OR($A90="",$N90="",$K90=""),"",$N90*$K90)</f>
        <v/>
      </c>
      <c r="P90" s="44">
        <f>IF(OR($A90="",$W90=""),"",IFERROR(VLOOKUP($W90,'NCS Summary'!$K$5:$L$8,2,FALSE),""))</f>
        <v/>
      </c>
      <c r="Q90" s="44">
        <f>IF(OR($A90="",$O90="",$P90=""),"",$O90*$P90)</f>
        <v/>
      </c>
      <c r="R90" s="41" t="n"/>
      <c r="S90" s="44">
        <f>IF(OR($A90="",$R90="",$K90="",$Q90=""),"",MAX(0,$R90*$K90-$Q90))</f>
        <v/>
      </c>
      <c r="T90" s="45">
        <f>IF(OR($A90="",$R90="",$K90="",$Q90="",$R90*$K90=0),"",$Q90/($R90*$K90))</f>
        <v/>
      </c>
      <c r="U90" s="16">
        <f>IF($A90="","",IF(AND($I90&gt;0,$J90&gt;0,$K90&gt;0),"Check required","Incomplete"))</f>
        <v/>
      </c>
      <c r="V90" s="5" t="n"/>
      <c r="W90" s="5" t="n"/>
    </row>
    <row r="91">
      <c r="A91" s="4" t="n"/>
      <c r="B91" s="5" t="n"/>
      <c r="C91" s="4" t="n"/>
      <c r="D91" s="37" t="n"/>
      <c r="E91" s="5" t="n"/>
      <c r="F91" s="4" t="n"/>
      <c r="G91" s="37" t="n"/>
      <c r="H91" s="37" t="n"/>
      <c r="I91" s="38" t="n"/>
      <c r="J91" s="38" t="n"/>
      <c r="K91" s="38" t="n"/>
      <c r="L91" s="39">
        <f>IF(OR($A91="",$I91="",$J91="",$K91=""),"",$I91*$J91*$K91)</f>
        <v/>
      </c>
      <c r="M91" s="38" t="n"/>
      <c r="N91" s="39">
        <f>IF(OR($A91="",$I91="",$J91="",$M91=""),"",MIN($I91*$J91,$M91))</f>
        <v/>
      </c>
      <c r="O91" s="39">
        <f>IF(OR($A91="",$N91="",$K91=""),"",$N91*$K91)</f>
        <v/>
      </c>
      <c r="P91" s="40">
        <f>IF(OR($A91="",$W91=""),"",IFERROR(VLOOKUP($W91,'NCS Summary'!$K$5:$L$8,2,FALSE),""))</f>
        <v/>
      </c>
      <c r="Q91" s="40">
        <f>IF(OR($A91="",$O91="",$P91=""),"",$O91*$P91)</f>
        <v/>
      </c>
      <c r="R91" s="41" t="n"/>
      <c r="S91" s="40">
        <f>IF(OR($A91="",$R91="",$K91="",$Q91=""),"",MAX(0,$R91*$K91-$Q91))</f>
        <v/>
      </c>
      <c r="T91" s="42">
        <f>IF(OR($A91="",$R91="",$K91="",$Q91="",$R91*$K91=0),"",$Q91/($R91*$K91))</f>
        <v/>
      </c>
      <c r="U91" s="12">
        <f>IF($A91="","",IF(AND($I91&gt;0,$J91&gt;0,$K91&gt;0),"Check required","Incomplete"))</f>
        <v/>
      </c>
      <c r="V91" s="5" t="n"/>
      <c r="W91" s="5" t="n"/>
    </row>
    <row r="92">
      <c r="A92" s="4" t="n"/>
      <c r="B92" s="5" t="n"/>
      <c r="C92" s="4" t="n"/>
      <c r="D92" s="37" t="n"/>
      <c r="E92" s="5" t="n"/>
      <c r="F92" s="4" t="n"/>
      <c r="G92" s="37" t="n"/>
      <c r="H92" s="37" t="n"/>
      <c r="I92" s="38" t="n"/>
      <c r="J92" s="38" t="n"/>
      <c r="K92" s="38" t="n"/>
      <c r="L92" s="43">
        <f>IF(OR($A92="",$I92="",$J92="",$K92=""),"",$I92*$J92*$K92)</f>
        <v/>
      </c>
      <c r="M92" s="38" t="n"/>
      <c r="N92" s="43">
        <f>IF(OR($A92="",$I92="",$J92="",$M92=""),"",MIN($I92*$J92,$M92))</f>
        <v/>
      </c>
      <c r="O92" s="43">
        <f>IF(OR($A92="",$N92="",$K92=""),"",$N92*$K92)</f>
        <v/>
      </c>
      <c r="P92" s="44">
        <f>IF(OR($A92="",$W92=""),"",IFERROR(VLOOKUP($W92,'NCS Summary'!$K$5:$L$8,2,FALSE),""))</f>
        <v/>
      </c>
      <c r="Q92" s="44">
        <f>IF(OR($A92="",$O92="",$P92=""),"",$O92*$P92)</f>
        <v/>
      </c>
      <c r="R92" s="41" t="n"/>
      <c r="S92" s="44">
        <f>IF(OR($A92="",$R92="",$K92="",$Q92=""),"",MAX(0,$R92*$K92-$Q92))</f>
        <v/>
      </c>
      <c r="T92" s="45">
        <f>IF(OR($A92="",$R92="",$K92="",$Q92="",$R92*$K92=0),"",$Q92/($R92*$K92))</f>
        <v/>
      </c>
      <c r="U92" s="16">
        <f>IF($A92="","",IF(AND($I92&gt;0,$J92&gt;0,$K92&gt;0),"Check required","Incomplete"))</f>
        <v/>
      </c>
      <c r="V92" s="5" t="n"/>
      <c r="W92" s="5" t="n"/>
    </row>
    <row r="93">
      <c r="A93" s="4" t="n"/>
      <c r="B93" s="5" t="n"/>
      <c r="C93" s="4" t="n"/>
      <c r="D93" s="37" t="n"/>
      <c r="E93" s="5" t="n"/>
      <c r="F93" s="4" t="n"/>
      <c r="G93" s="37" t="n"/>
      <c r="H93" s="37" t="n"/>
      <c r="I93" s="38" t="n"/>
      <c r="J93" s="38" t="n"/>
      <c r="K93" s="38" t="n"/>
      <c r="L93" s="39">
        <f>IF(OR($A93="",$I93="",$J93="",$K93=""),"",$I93*$J93*$K93)</f>
        <v/>
      </c>
      <c r="M93" s="38" t="n"/>
      <c r="N93" s="39">
        <f>IF(OR($A93="",$I93="",$J93="",$M93=""),"",MIN($I93*$J93,$M93))</f>
        <v/>
      </c>
      <c r="O93" s="39">
        <f>IF(OR($A93="",$N93="",$K93=""),"",$N93*$K93)</f>
        <v/>
      </c>
      <c r="P93" s="40">
        <f>IF(OR($A93="",$W93=""),"",IFERROR(VLOOKUP($W93,'NCS Summary'!$K$5:$L$8,2,FALSE),""))</f>
        <v/>
      </c>
      <c r="Q93" s="40">
        <f>IF(OR($A93="",$O93="",$P93=""),"",$O93*$P93)</f>
        <v/>
      </c>
      <c r="R93" s="41" t="n"/>
      <c r="S93" s="40">
        <f>IF(OR($A93="",$R93="",$K93="",$Q93=""),"",MAX(0,$R93*$K93-$Q93))</f>
        <v/>
      </c>
      <c r="T93" s="42">
        <f>IF(OR($A93="",$R93="",$K93="",$Q93="",$R93*$K93=0),"",$Q93/($R93*$K93))</f>
        <v/>
      </c>
      <c r="U93" s="12">
        <f>IF($A93="","",IF(AND($I93&gt;0,$J93&gt;0,$K93&gt;0),"Check required","Incomplete"))</f>
        <v/>
      </c>
      <c r="V93" s="5" t="n"/>
      <c r="W93" s="5" t="n"/>
    </row>
    <row r="94">
      <c r="A94" s="4" t="n"/>
      <c r="B94" s="5" t="n"/>
      <c r="C94" s="4" t="n"/>
      <c r="D94" s="37" t="n"/>
      <c r="E94" s="5" t="n"/>
      <c r="F94" s="4" t="n"/>
      <c r="G94" s="37" t="n"/>
      <c r="H94" s="37" t="n"/>
      <c r="I94" s="38" t="n"/>
      <c r="J94" s="38" t="n"/>
      <c r="K94" s="38" t="n"/>
      <c r="L94" s="43">
        <f>IF(OR($A94="",$I94="",$J94="",$K94=""),"",$I94*$J94*$K94)</f>
        <v/>
      </c>
      <c r="M94" s="38" t="n"/>
      <c r="N94" s="43">
        <f>IF(OR($A94="",$I94="",$J94="",$M94=""),"",MIN($I94*$J94,$M94))</f>
        <v/>
      </c>
      <c r="O94" s="43">
        <f>IF(OR($A94="",$N94="",$K94=""),"",$N94*$K94)</f>
        <v/>
      </c>
      <c r="P94" s="44">
        <f>IF(OR($A94="",$W94=""),"",IFERROR(VLOOKUP($W94,'NCS Summary'!$K$5:$L$8,2,FALSE),""))</f>
        <v/>
      </c>
      <c r="Q94" s="44">
        <f>IF(OR($A94="",$O94="",$P94=""),"",$O94*$P94)</f>
        <v/>
      </c>
      <c r="R94" s="41" t="n"/>
      <c r="S94" s="44">
        <f>IF(OR($A94="",$R94="",$K94="",$Q94=""),"",MAX(0,$R94*$K94-$Q94))</f>
        <v/>
      </c>
      <c r="T94" s="45">
        <f>IF(OR($A94="",$R94="",$K94="",$Q94="",$R94*$K94=0),"",$Q94/($R94*$K94))</f>
        <v/>
      </c>
      <c r="U94" s="16">
        <f>IF($A94="","",IF(AND($I94&gt;0,$J94&gt;0,$K94&gt;0),"Check required","Incomplete"))</f>
        <v/>
      </c>
      <c r="V94" s="5" t="n"/>
      <c r="W94" s="5" t="n"/>
    </row>
    <row r="95">
      <c r="A95" s="4" t="n"/>
      <c r="B95" s="5" t="n"/>
      <c r="C95" s="4" t="n"/>
      <c r="D95" s="37" t="n"/>
      <c r="E95" s="5" t="n"/>
      <c r="F95" s="4" t="n"/>
      <c r="G95" s="37" t="n"/>
      <c r="H95" s="37" t="n"/>
      <c r="I95" s="38" t="n"/>
      <c r="J95" s="38" t="n"/>
      <c r="K95" s="38" t="n"/>
      <c r="L95" s="39">
        <f>IF(OR($A95="",$I95="",$J95="",$K95=""),"",$I95*$J95*$K95)</f>
        <v/>
      </c>
      <c r="M95" s="38" t="n"/>
      <c r="N95" s="39">
        <f>IF(OR($A95="",$I95="",$J95="",$M95=""),"",MIN($I95*$J95,$M95))</f>
        <v/>
      </c>
      <c r="O95" s="39">
        <f>IF(OR($A95="",$N95="",$K95=""),"",$N95*$K95)</f>
        <v/>
      </c>
      <c r="P95" s="40">
        <f>IF(OR($A95="",$W95=""),"",IFERROR(VLOOKUP($W95,'NCS Summary'!$K$5:$L$8,2,FALSE),""))</f>
        <v/>
      </c>
      <c r="Q95" s="40">
        <f>IF(OR($A95="",$O95="",$P95=""),"",$O95*$P95)</f>
        <v/>
      </c>
      <c r="R95" s="41" t="n"/>
      <c r="S95" s="40">
        <f>IF(OR($A95="",$R95="",$K95="",$Q95=""),"",MAX(0,$R95*$K95-$Q95))</f>
        <v/>
      </c>
      <c r="T95" s="42">
        <f>IF(OR($A95="",$R95="",$K95="",$Q95="",$R95*$K95=0),"",$Q95/($R95*$K95))</f>
        <v/>
      </c>
      <c r="U95" s="12">
        <f>IF($A95="","",IF(AND($I95&gt;0,$J95&gt;0,$K95&gt;0),"Check required","Incomplete"))</f>
        <v/>
      </c>
      <c r="V95" s="5" t="n"/>
      <c r="W95" s="5" t="n"/>
    </row>
    <row r="96">
      <c r="A96" s="4" t="n"/>
      <c r="B96" s="5" t="n"/>
      <c r="C96" s="4" t="n"/>
      <c r="D96" s="37" t="n"/>
      <c r="E96" s="5" t="n"/>
      <c r="F96" s="4" t="n"/>
      <c r="G96" s="37" t="n"/>
      <c r="H96" s="37" t="n"/>
      <c r="I96" s="38" t="n"/>
      <c r="J96" s="38" t="n"/>
      <c r="K96" s="38" t="n"/>
      <c r="L96" s="43">
        <f>IF(OR($A96="",$I96="",$J96="",$K96=""),"",$I96*$J96*$K96)</f>
        <v/>
      </c>
      <c r="M96" s="38" t="n"/>
      <c r="N96" s="43">
        <f>IF(OR($A96="",$I96="",$J96="",$M96=""),"",MIN($I96*$J96,$M96))</f>
        <v/>
      </c>
      <c r="O96" s="43">
        <f>IF(OR($A96="",$N96="",$K96=""),"",$N96*$K96)</f>
        <v/>
      </c>
      <c r="P96" s="44">
        <f>IF(OR($A96="",$W96=""),"",IFERROR(VLOOKUP($W96,'NCS Summary'!$K$5:$L$8,2,FALSE),""))</f>
        <v/>
      </c>
      <c r="Q96" s="44">
        <f>IF(OR($A96="",$O96="",$P96=""),"",$O96*$P96)</f>
        <v/>
      </c>
      <c r="R96" s="41" t="n"/>
      <c r="S96" s="44">
        <f>IF(OR($A96="",$R96="",$K96="",$Q96=""),"",MAX(0,$R96*$K96-$Q96))</f>
        <v/>
      </c>
      <c r="T96" s="45">
        <f>IF(OR($A96="",$R96="",$K96="",$Q96="",$R96*$K96=0),"",$Q96/($R96*$K96))</f>
        <v/>
      </c>
      <c r="U96" s="16">
        <f>IF($A96="","",IF(AND($I96&gt;0,$J96&gt;0,$K96&gt;0),"Check required","Incomplete"))</f>
        <v/>
      </c>
      <c r="V96" s="5" t="n"/>
      <c r="W96" s="5" t="n"/>
    </row>
    <row r="97">
      <c r="A97" s="4" t="n"/>
      <c r="B97" s="5" t="n"/>
      <c r="C97" s="4" t="n"/>
      <c r="D97" s="37" t="n"/>
      <c r="E97" s="5" t="n"/>
      <c r="F97" s="4" t="n"/>
      <c r="G97" s="37" t="n"/>
      <c r="H97" s="37" t="n"/>
      <c r="I97" s="38" t="n"/>
      <c r="J97" s="38" t="n"/>
      <c r="K97" s="38" t="n"/>
      <c r="L97" s="39">
        <f>IF(OR($A97="",$I97="",$J97="",$K97=""),"",$I97*$J97*$K97)</f>
        <v/>
      </c>
      <c r="M97" s="38" t="n"/>
      <c r="N97" s="39">
        <f>IF(OR($A97="",$I97="",$J97="",$M97=""),"",MIN($I97*$J97,$M97))</f>
        <v/>
      </c>
      <c r="O97" s="39">
        <f>IF(OR($A97="",$N97="",$K97=""),"",$N97*$K97)</f>
        <v/>
      </c>
      <c r="P97" s="40">
        <f>IF(OR($A97="",$W97=""),"",IFERROR(VLOOKUP($W97,'NCS Summary'!$K$5:$L$8,2,FALSE),""))</f>
        <v/>
      </c>
      <c r="Q97" s="40">
        <f>IF(OR($A97="",$O97="",$P97=""),"",$O97*$P97)</f>
        <v/>
      </c>
      <c r="R97" s="41" t="n"/>
      <c r="S97" s="40">
        <f>IF(OR($A97="",$R97="",$K97="",$Q97=""),"",MAX(0,$R97*$K97-$Q97))</f>
        <v/>
      </c>
      <c r="T97" s="42">
        <f>IF(OR($A97="",$R97="",$K97="",$Q97="",$R97*$K97=0),"",$Q97/($R97*$K97))</f>
        <v/>
      </c>
      <c r="U97" s="12">
        <f>IF($A97="","",IF(AND($I97&gt;0,$J97&gt;0,$K97&gt;0),"Check required","Incomplete"))</f>
        <v/>
      </c>
      <c r="V97" s="5" t="n"/>
      <c r="W97" s="5" t="n"/>
    </row>
    <row r="98">
      <c r="A98" s="4" t="n"/>
      <c r="B98" s="5" t="n"/>
      <c r="C98" s="4" t="n"/>
      <c r="D98" s="37" t="n"/>
      <c r="E98" s="5" t="n"/>
      <c r="F98" s="4" t="n"/>
      <c r="G98" s="37" t="n"/>
      <c r="H98" s="37" t="n"/>
      <c r="I98" s="38" t="n"/>
      <c r="J98" s="38" t="n"/>
      <c r="K98" s="38" t="n"/>
      <c r="L98" s="43">
        <f>IF(OR($A98="",$I98="",$J98="",$K98=""),"",$I98*$J98*$K98)</f>
        <v/>
      </c>
      <c r="M98" s="38" t="n"/>
      <c r="N98" s="43">
        <f>IF(OR($A98="",$I98="",$J98="",$M98=""),"",MIN($I98*$J98,$M98))</f>
        <v/>
      </c>
      <c r="O98" s="43">
        <f>IF(OR($A98="",$N98="",$K98=""),"",$N98*$K98)</f>
        <v/>
      </c>
      <c r="P98" s="44">
        <f>IF(OR($A98="",$W98=""),"",IFERROR(VLOOKUP($W98,'NCS Summary'!$K$5:$L$8,2,FALSE),""))</f>
        <v/>
      </c>
      <c r="Q98" s="44">
        <f>IF(OR($A98="",$O98="",$P98=""),"",$O98*$P98)</f>
        <v/>
      </c>
      <c r="R98" s="41" t="n"/>
      <c r="S98" s="44">
        <f>IF(OR($A98="",$R98="",$K98="",$Q98=""),"",MAX(0,$R98*$K98-$Q98))</f>
        <v/>
      </c>
      <c r="T98" s="45">
        <f>IF(OR($A98="",$R98="",$K98="",$Q98="",$R98*$K98=0),"",$Q98/($R98*$K98))</f>
        <v/>
      </c>
      <c r="U98" s="16">
        <f>IF($A98="","",IF(AND($I98&gt;0,$J98&gt;0,$K98&gt;0),"Check required","Incomplete"))</f>
        <v/>
      </c>
      <c r="V98" s="5" t="n"/>
      <c r="W98" s="5" t="n"/>
    </row>
    <row r="99">
      <c r="A99" s="4" t="n"/>
      <c r="B99" s="5" t="n"/>
      <c r="C99" s="4" t="n"/>
      <c r="D99" s="37" t="n"/>
      <c r="E99" s="5" t="n"/>
      <c r="F99" s="4" t="n"/>
      <c r="G99" s="37" t="n"/>
      <c r="H99" s="37" t="n"/>
      <c r="I99" s="38" t="n"/>
      <c r="J99" s="38" t="n"/>
      <c r="K99" s="38" t="n"/>
      <c r="L99" s="39">
        <f>IF(OR($A99="",$I99="",$J99="",$K99=""),"",$I99*$J99*$K99)</f>
        <v/>
      </c>
      <c r="M99" s="38" t="n"/>
      <c r="N99" s="39">
        <f>IF(OR($A99="",$I99="",$J99="",$M99=""),"",MIN($I99*$J99,$M99))</f>
        <v/>
      </c>
      <c r="O99" s="39">
        <f>IF(OR($A99="",$N99="",$K99=""),"",$N99*$K99)</f>
        <v/>
      </c>
      <c r="P99" s="40">
        <f>IF(OR($A99="",$W99=""),"",IFERROR(VLOOKUP($W99,'NCS Summary'!$K$5:$L$8,2,FALSE),""))</f>
        <v/>
      </c>
      <c r="Q99" s="40">
        <f>IF(OR($A99="",$O99="",$P99=""),"",$O99*$P99)</f>
        <v/>
      </c>
      <c r="R99" s="41" t="n"/>
      <c r="S99" s="40">
        <f>IF(OR($A99="",$R99="",$K99="",$Q99=""),"",MAX(0,$R99*$K99-$Q99))</f>
        <v/>
      </c>
      <c r="T99" s="42">
        <f>IF(OR($A99="",$R99="",$K99="",$Q99="",$R99*$K99=0),"",$Q99/($R99*$K99))</f>
        <v/>
      </c>
      <c r="U99" s="12">
        <f>IF($A99="","",IF(AND($I99&gt;0,$J99&gt;0,$K99&gt;0),"Check required","Incomplete"))</f>
        <v/>
      </c>
      <c r="V99" s="5" t="n"/>
      <c r="W99" s="5" t="n"/>
    </row>
    <row r="100">
      <c r="A100" s="4" t="n"/>
      <c r="B100" s="5" t="n"/>
      <c r="C100" s="4" t="n"/>
      <c r="D100" s="37" t="n"/>
      <c r="E100" s="5" t="n"/>
      <c r="F100" s="4" t="n"/>
      <c r="G100" s="37" t="n"/>
      <c r="H100" s="37" t="n"/>
      <c r="I100" s="38" t="n"/>
      <c r="J100" s="38" t="n"/>
      <c r="K100" s="38" t="n"/>
      <c r="L100" s="43">
        <f>IF(OR($A100="",$I100="",$J100="",$K100=""),"",$I100*$J100*$K100)</f>
        <v/>
      </c>
      <c r="M100" s="38" t="n"/>
      <c r="N100" s="43">
        <f>IF(OR($A100="",$I100="",$J100="",$M100=""),"",MIN($I100*$J100,$M100))</f>
        <v/>
      </c>
      <c r="O100" s="43">
        <f>IF(OR($A100="",$N100="",$K100=""),"",$N100*$K100)</f>
        <v/>
      </c>
      <c r="P100" s="44">
        <f>IF(OR($A100="",$W100=""),"",IFERROR(VLOOKUP($W100,'NCS Summary'!$K$5:$L$8,2,FALSE),""))</f>
        <v/>
      </c>
      <c r="Q100" s="44">
        <f>IF(OR($A100="",$O100="",$P100=""),"",$O100*$P100)</f>
        <v/>
      </c>
      <c r="R100" s="41" t="n"/>
      <c r="S100" s="44">
        <f>IF(OR($A100="",$R100="",$K100="",$Q100=""),"",MAX(0,$R100*$K100-$Q100))</f>
        <v/>
      </c>
      <c r="T100" s="45">
        <f>IF(OR($A100="",$R100="",$K100="",$Q100="",$R100*$K100=0),"",$Q100/($R100*$K100))</f>
        <v/>
      </c>
      <c r="U100" s="16">
        <f>IF($A100="","",IF(AND($I100&gt;0,$J100&gt;0,$K100&gt;0),"Check required","Incomplete"))</f>
        <v/>
      </c>
      <c r="V100" s="5" t="n"/>
      <c r="W100" s="5" t="n"/>
    </row>
    <row r="101">
      <c r="A101" s="4" t="n"/>
      <c r="B101" s="5" t="n"/>
      <c r="C101" s="4" t="n"/>
      <c r="D101" s="37" t="n"/>
      <c r="E101" s="5" t="n"/>
      <c r="F101" s="4" t="n"/>
      <c r="G101" s="37" t="n"/>
      <c r="H101" s="37" t="n"/>
      <c r="I101" s="38" t="n"/>
      <c r="J101" s="38" t="n"/>
      <c r="K101" s="38" t="n"/>
      <c r="L101" s="39">
        <f>IF(OR($A101="",$I101="",$J101="",$K101=""),"",$I101*$J101*$K101)</f>
        <v/>
      </c>
      <c r="M101" s="38" t="n"/>
      <c r="N101" s="39">
        <f>IF(OR($A101="",$I101="",$J101="",$M101=""),"",MIN($I101*$J101,$M101))</f>
        <v/>
      </c>
      <c r="O101" s="39">
        <f>IF(OR($A101="",$N101="",$K101=""),"",$N101*$K101)</f>
        <v/>
      </c>
      <c r="P101" s="40">
        <f>IF(OR($A101="",$W101=""),"",IFERROR(VLOOKUP($W101,'NCS Summary'!$K$5:$L$8,2,FALSE),""))</f>
        <v/>
      </c>
      <c r="Q101" s="40">
        <f>IF(OR($A101="",$O101="",$P101=""),"",$O101*$P101)</f>
        <v/>
      </c>
      <c r="R101" s="41" t="n"/>
      <c r="S101" s="40">
        <f>IF(OR($A101="",$R101="",$K101="",$Q101=""),"",MAX(0,$R101*$K101-$Q101))</f>
        <v/>
      </c>
      <c r="T101" s="42">
        <f>IF(OR($A101="",$R101="",$K101="",$Q101="",$R101*$K101=0),"",$Q101/($R101*$K101))</f>
        <v/>
      </c>
      <c r="U101" s="12">
        <f>IF($A101="","",IF(AND($I101&gt;0,$J101&gt;0,$K101&gt;0),"Check required","Incomplete"))</f>
        <v/>
      </c>
      <c r="V101" s="5" t="n"/>
      <c r="W101" s="5" t="n"/>
    </row>
    <row r="102">
      <c r="A102" s="4" t="n"/>
      <c r="B102" s="5" t="n"/>
      <c r="C102" s="4" t="n"/>
      <c r="D102" s="37" t="n"/>
      <c r="E102" s="5" t="n"/>
      <c r="F102" s="4" t="n"/>
      <c r="G102" s="37" t="n"/>
      <c r="H102" s="37" t="n"/>
      <c r="I102" s="38" t="n"/>
      <c r="J102" s="38" t="n"/>
      <c r="K102" s="38" t="n"/>
      <c r="L102" s="43">
        <f>IF(OR($A102="",$I102="",$J102="",$K102=""),"",$I102*$J102*$K102)</f>
        <v/>
      </c>
      <c r="M102" s="38" t="n"/>
      <c r="N102" s="43">
        <f>IF(OR($A102="",$I102="",$J102="",$M102=""),"",MIN($I102*$J102,$M102))</f>
        <v/>
      </c>
      <c r="O102" s="43">
        <f>IF(OR($A102="",$N102="",$K102=""),"",$N102*$K102)</f>
        <v/>
      </c>
      <c r="P102" s="44">
        <f>IF(OR($A102="",$W102=""),"",IFERROR(VLOOKUP($W102,'NCS Summary'!$K$5:$L$8,2,FALSE),""))</f>
        <v/>
      </c>
      <c r="Q102" s="44">
        <f>IF(OR($A102="",$O102="",$P102=""),"",$O102*$P102)</f>
        <v/>
      </c>
      <c r="R102" s="41" t="n"/>
      <c r="S102" s="44">
        <f>IF(OR($A102="",$R102="",$K102="",$Q102=""),"",MAX(0,$R102*$K102-$Q102))</f>
        <v/>
      </c>
      <c r="T102" s="45">
        <f>IF(OR($A102="",$R102="",$K102="",$Q102="",$R102*$K102=0),"",$Q102/($R102*$K102))</f>
        <v/>
      </c>
      <c r="U102" s="16">
        <f>IF($A102="","",IF(AND($I102&gt;0,$J102&gt;0,$K102&gt;0),"Check required","Incomplete"))</f>
        <v/>
      </c>
      <c r="V102" s="5" t="n"/>
      <c r="W102" s="5" t="n"/>
    </row>
    <row r="103">
      <c r="A103" s="4" t="n"/>
      <c r="B103" s="5" t="n"/>
      <c r="C103" s="4" t="n"/>
      <c r="D103" s="37" t="n"/>
      <c r="E103" s="5" t="n"/>
      <c r="F103" s="4" t="n"/>
      <c r="G103" s="37" t="n"/>
      <c r="H103" s="37" t="n"/>
      <c r="I103" s="38" t="n"/>
      <c r="J103" s="38" t="n"/>
      <c r="K103" s="38" t="n"/>
      <c r="L103" s="39">
        <f>IF(OR($A103="",$I103="",$J103="",$K103=""),"",$I103*$J103*$K103)</f>
        <v/>
      </c>
      <c r="M103" s="38" t="n"/>
      <c r="N103" s="39">
        <f>IF(OR($A103="",$I103="",$J103="",$M103=""),"",MIN($I103*$J103,$M103))</f>
        <v/>
      </c>
      <c r="O103" s="39">
        <f>IF(OR($A103="",$N103="",$K103=""),"",$N103*$K103)</f>
        <v/>
      </c>
      <c r="P103" s="40">
        <f>IF(OR($A103="",$W103=""),"",IFERROR(VLOOKUP($W103,'NCS Summary'!$K$5:$L$8,2,FALSE),""))</f>
        <v/>
      </c>
      <c r="Q103" s="40">
        <f>IF(OR($A103="",$O103="",$P103=""),"",$O103*$P103)</f>
        <v/>
      </c>
      <c r="R103" s="41" t="n"/>
      <c r="S103" s="40">
        <f>IF(OR($A103="",$R103="",$K103="",$Q103=""),"",MAX(0,$R103*$K103-$Q103))</f>
        <v/>
      </c>
      <c r="T103" s="42">
        <f>IF(OR($A103="",$R103="",$K103="",$Q103="",$R103*$K103=0),"",$Q103/($R103*$K103))</f>
        <v/>
      </c>
      <c r="U103" s="12">
        <f>IF($A103="","",IF(AND($I103&gt;0,$J103&gt;0,$K103&gt;0),"Check required","Incomplete"))</f>
        <v/>
      </c>
      <c r="V103" s="5" t="n"/>
      <c r="W103" s="5" t="n"/>
    </row>
    <row r="104">
      <c r="A104" s="4" t="n"/>
      <c r="B104" s="5" t="n"/>
      <c r="C104" s="4" t="n"/>
      <c r="D104" s="37" t="n"/>
      <c r="E104" s="5" t="n"/>
      <c r="F104" s="4" t="n"/>
      <c r="G104" s="37" t="n"/>
      <c r="H104" s="37" t="n"/>
      <c r="I104" s="38" t="n"/>
      <c r="J104" s="38" t="n"/>
      <c r="K104" s="38" t="n"/>
      <c r="L104" s="43">
        <f>IF(OR($A104="",$I104="",$J104="",$K104=""),"",$I104*$J104*$K104)</f>
        <v/>
      </c>
      <c r="M104" s="38" t="n"/>
      <c r="N104" s="43">
        <f>IF(OR($A104="",$I104="",$J104="",$M104=""),"",MIN($I104*$J104,$M104))</f>
        <v/>
      </c>
      <c r="O104" s="43">
        <f>IF(OR($A104="",$N104="",$K104=""),"",$N104*$K104)</f>
        <v/>
      </c>
      <c r="P104" s="44">
        <f>IF(OR($A104="",$W104=""),"",IFERROR(VLOOKUP($W104,'NCS Summary'!$K$5:$L$8,2,FALSE),""))</f>
        <v/>
      </c>
      <c r="Q104" s="44">
        <f>IF(OR($A104="",$O104="",$P104=""),"",$O104*$P104)</f>
        <v/>
      </c>
      <c r="R104" s="41" t="n"/>
      <c r="S104" s="44">
        <f>IF(OR($A104="",$R104="",$K104="",$Q104=""),"",MAX(0,$R104*$K104-$Q104))</f>
        <v/>
      </c>
      <c r="T104" s="45">
        <f>IF(OR($A104="",$R104="",$K104="",$Q104="",$R104*$K104=0),"",$Q104/($R104*$K104))</f>
        <v/>
      </c>
      <c r="U104" s="16">
        <f>IF($A104="","",IF(AND($I104&gt;0,$J104&gt;0,$K104&gt;0),"Check required","Incomplete"))</f>
        <v/>
      </c>
      <c r="V104" s="5" t="n"/>
      <c r="W104" s="5" t="n"/>
    </row>
  </sheetData>
  <mergeCells count="1">
    <mergeCell ref="A1:W1"/>
  </mergeCells>
  <conditionalFormatting sqref="U5:U104">
    <cfRule type="expression" priority="1" dxfId="0" stopIfTrue="1">
      <formula>$U5="Check required"</formula>
    </cfRule>
    <cfRule type="expression" priority="2" dxfId="1" stopIfTrue="1">
      <formula>$U5="Incomplete"</formula>
    </cfRule>
  </conditionalFormatting>
  <conditionalFormatting sqref="I5:M104">
    <cfRule type="expression" priority="3" dxfId="1" stopIfTrue="1">
      <formula>AND($I5&lt;&gt;"",$J5&lt;&gt;"",$M5&lt;&gt;"",$I5*$J5&gt;$M5*1.25)</formula>
    </cfRule>
    <cfRule type="expression" priority="4" dxfId="2" stopIfTrue="1">
      <formula>AND($I5&lt;&gt;"",$J5&lt;&gt;"",$M5&lt;&gt;"",$I5*$J5&gt;$M5)</formula>
    </cfRule>
  </conditionalFormatting>
  <conditionalFormatting sqref="T5:T104">
    <cfRule type="dataBar" priority="5">
      <dataBar showValue="1">
        <cfvo type="num" val="0"/>
        <cfvo type="num" val="1"/>
        <color rgb="0016A34A"/>
      </dataBar>
    </cfRule>
  </conditionalFormatting>
  <dataValidations count="5">
    <dataValidation sqref="I5:I104" showErrorMessage="1" showInputMessage="1" allowBlank="1" errorTitle="Enter days per week" error="Enter a whole number from 0 to 7." type="whole" operator="between">
      <formula1>0</formula1>
      <formula2>7</formula2>
    </dataValidation>
    <dataValidation sqref="J5:J104" showErrorMessage="1" showInputMessage="1" allowBlank="1" errorTitle="Enter hours per day" error="Enter a number from 0 to 24." type="decimal" operator="between">
      <formula1>0</formula1>
      <formula2>24</formula2>
    </dataValidation>
    <dataValidation sqref="K5:K104" showErrorMessage="1" showInputMessage="1" allowBlank="1" errorTitle="Enter weeks in period" error="Enter a number from 0 to 52." type="decimal" operator="between">
      <formula1>0</formula1>
      <formula2>52</formula2>
    </dataValidation>
    <dataValidation sqref="M5:M104" showErrorMessage="1" showInputMessage="1" allowBlank="1" errorTitle="Enter NCS weekly cap" error="Enter a number from 0 to 60." type="decimal" operator="between">
      <formula1>0</formula1>
      <formula2>60</formula2>
    </dataValidation>
    <dataValidation sqref="W5:W104" showErrorMessage="1" showInputMessage="1" allowBlank="1" errorTitle="Select a subsidy category" error="Select a category from the list or confirm the rate with the provider." type="list">
      <formula1>"Universal - confirm,Income assessed - confirm,Provider advised - confirm,Other confirmed rate"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18" customWidth="1" min="4" max="4"/>
    <col width="20" customWidth="1" min="5" max="5"/>
    <col width="21" customWidth="1" min="6" max="6"/>
    <col width="24" customWidth="1" min="7" max="7"/>
    <col width="3" customWidth="1" min="8" max="8"/>
    <col width="3" customWidth="1" min="9" max="9"/>
    <col width="3" customWidth="1" min="10" max="10"/>
    <col width="27" customWidth="1" min="11" max="11"/>
    <col width="16" customWidth="1" min="12" max="12"/>
    <col width="34" customWidth="1" min="13" max="13"/>
    <col width="3" customWidth="1" min="14" max="14"/>
  </cols>
  <sheetData>
    <row r="1" ht="30" customHeight="1">
      <c r="A1" s="17" t="inlineStr">
        <is>
          <t>NCS Summary Dashboard</t>
        </is>
      </c>
    </row>
    <row r="2">
      <c r="A2" s="2" t="inlineStr">
        <is>
          <t>All figures are estimates for planning only. Confirm rates, caps, approved hours and entitlement through official NCS channels.</t>
        </is>
      </c>
    </row>
    <row r="3">
      <c r="A3" s="18" t="inlineStr">
        <is>
          <t>Key metrics</t>
        </is>
      </c>
      <c r="B3" s="18" t="n"/>
      <c r="D3" s="18" t="inlineStr">
        <is>
          <t>Town/city analysis</t>
        </is>
      </c>
      <c r="E3" s="18" t="n"/>
      <c r="F3" s="18" t="n"/>
      <c r="G3" s="18" t="n"/>
      <c r="K3" s="18" t="inlineStr">
        <is>
          <t>Subsidy rate lookup — editable</t>
        </is>
      </c>
      <c r="L3" s="18" t="n"/>
      <c r="M3" s="18" t="n"/>
    </row>
    <row r="4">
      <c r="A4" s="19" t="inlineStr">
        <is>
          <t>Metric</t>
        </is>
      </c>
      <c r="B4" s="19" t="inlineStr">
        <is>
          <t>Value</t>
        </is>
      </c>
      <c r="D4" s="19" t="inlineStr">
        <is>
          <t>Town/City</t>
        </is>
      </c>
      <c r="E4" s="19" t="inlineStr">
        <is>
          <t>Number of Children</t>
        </is>
      </c>
      <c r="F4" s="19" t="inlineStr">
        <is>
          <t>Total Eligible Hours</t>
        </is>
      </c>
      <c r="G4" s="19" t="inlineStr">
        <is>
          <t>Total Estimated Subsidy</t>
        </is>
      </c>
      <c r="K4" s="19" t="inlineStr">
        <is>
          <t>Subsidy Category</t>
        </is>
      </c>
      <c r="L4" s="19" t="inlineStr">
        <is>
          <t>Rate per Hour</t>
        </is>
      </c>
      <c r="M4" s="19" t="inlineStr">
        <is>
          <t>Provider / Portal Confirmation</t>
        </is>
      </c>
    </row>
    <row r="5">
      <c r="A5" s="20" t="inlineStr">
        <is>
          <t>Number of children/records</t>
        </is>
      </c>
      <c r="B5" s="21">
        <f>COUNTA('NCS Calculator'!$C$5:$C$104)</f>
        <v/>
      </c>
      <c r="D5" s="20" t="inlineStr">
        <is>
          <t>Dublin</t>
        </is>
      </c>
      <c r="E5" s="16">
        <f>COUNTIF('NCS Calculator'!$F$5:$F$104,$D5)</f>
        <v/>
      </c>
      <c r="F5" s="43">
        <f>SUMIF('NCS Calculator'!$F$5:$F$104,$D5,'NCS Calculator'!$O$5:$O$104)</f>
        <v/>
      </c>
      <c r="G5" s="44">
        <f>SUMIF('NCS Calculator'!$F$5:$F$104,$D5,'NCS Calculator'!$Q$5:$Q$104)</f>
        <v/>
      </c>
      <c r="K5" s="22" t="inlineStr">
        <is>
          <t>Universal - confirm</t>
        </is>
      </c>
      <c r="L5" s="46" t="n">
        <v>2.14</v>
      </c>
      <c r="M5" s="22" t="inlineStr">
        <is>
          <t>Confirm applicable rate before use.</t>
        </is>
      </c>
    </row>
    <row r="6">
      <c r="A6" s="24" t="inlineStr">
        <is>
          <t>Total contracted hours</t>
        </is>
      </c>
      <c r="B6" s="47">
        <f>SUM('NCS Calculator'!$L$5:$L$104)</f>
        <v/>
      </c>
      <c r="D6" s="24" t="inlineStr">
        <is>
          <t>Cork</t>
        </is>
      </c>
      <c r="E6" s="26">
        <f>COUNTIF('NCS Calculator'!$F$5:$F$104,$D6)</f>
        <v/>
      </c>
      <c r="F6" s="48">
        <f>SUMIF('NCS Calculator'!$F$5:$F$104,$D6,'NCS Calculator'!$O$5:$O$104)</f>
        <v/>
      </c>
      <c r="G6" s="49">
        <f>SUMIF('NCS Calculator'!$F$5:$F$104,$D6,'NCS Calculator'!$Q$5:$Q$104)</f>
        <v/>
      </c>
      <c r="K6" s="22" t="inlineStr">
        <is>
          <t>Income assessed - confirm</t>
        </is>
      </c>
      <c r="L6" s="46" t="n">
        <v>4.25</v>
      </c>
      <c r="M6" s="22" t="inlineStr">
        <is>
          <t>Confirm income assessment and approved rate.</t>
        </is>
      </c>
    </row>
    <row r="7">
      <c r="A7" s="20" t="inlineStr">
        <is>
          <t>Total eligible NCS hours</t>
        </is>
      </c>
      <c r="B7" s="50">
        <f>SUM('NCS Calculator'!$O$5:$O$104)</f>
        <v/>
      </c>
      <c r="D7" s="20" t="inlineStr">
        <is>
          <t>Galway</t>
        </is>
      </c>
      <c r="E7" s="16">
        <f>COUNTIF('NCS Calculator'!$F$5:$F$104,$D7)</f>
        <v/>
      </c>
      <c r="F7" s="43">
        <f>SUMIF('NCS Calculator'!$F$5:$F$104,$D7,'NCS Calculator'!$O$5:$O$104)</f>
        <v/>
      </c>
      <c r="G7" s="44">
        <f>SUMIF('NCS Calculator'!$F$5:$F$104,$D7,'NCS Calculator'!$Q$5:$Q$104)</f>
        <v/>
      </c>
      <c r="K7" s="22" t="inlineStr">
        <is>
          <t>Provider advised - confirm</t>
        </is>
      </c>
      <c r="L7" s="46" t="n">
        <v>3</v>
      </c>
      <c r="M7" s="22" t="inlineStr">
        <is>
          <t>Enter the rate advised by provider or portal.</t>
        </is>
      </c>
    </row>
    <row r="8">
      <c r="A8" s="24" t="inlineStr">
        <is>
          <t>Total estimated NCS subsidy</t>
        </is>
      </c>
      <c r="B8" s="51">
        <f>SUM('NCS Calculator'!$Q$5:$Q$104)</f>
        <v/>
      </c>
      <c r="D8" s="24" t="inlineStr">
        <is>
          <t>Limerick</t>
        </is>
      </c>
      <c r="E8" s="26">
        <f>COUNTIF('NCS Calculator'!$F$5:$F$104,$D8)</f>
        <v/>
      </c>
      <c r="F8" s="48">
        <f>SUMIF('NCS Calculator'!$F$5:$F$104,$D8,'NCS Calculator'!$O$5:$O$104)</f>
        <v/>
      </c>
      <c r="G8" s="49">
        <f>SUMIF('NCS Calculator'!$F$5:$F$104,$D8,'NCS Calculator'!$Q$5:$Q$104)</f>
        <v/>
      </c>
      <c r="K8" s="22" t="inlineStr">
        <is>
          <t>Other confirmed rate</t>
        </is>
      </c>
      <c r="L8" s="46" t="n">
        <v>1.5</v>
      </c>
      <c r="M8" s="22" t="inlineStr">
        <is>
          <t>Use only a rate independently confirmed.</t>
        </is>
      </c>
    </row>
    <row r="9">
      <c r="A9" s="20" t="inlineStr">
        <is>
          <t>Average subsidy percentage</t>
        </is>
      </c>
      <c r="B9" s="52">
        <f>IFERROR(AVERAGE('NCS Calculator'!$T$5:$T$104),0)</f>
        <v/>
      </c>
      <c r="D9" s="20" t="inlineStr">
        <is>
          <t>Waterford</t>
        </is>
      </c>
      <c r="E9" s="16">
        <f>COUNTIF('NCS Calculator'!$F$5:$F$104,$D9)</f>
        <v/>
      </c>
      <c r="F9" s="43">
        <f>SUMIF('NCS Calculator'!$F$5:$F$104,$D9,'NCS Calculator'!$O$5:$O$104)</f>
        <v/>
      </c>
      <c r="G9" s="44">
        <f>SUMIF('NCS Calculator'!$F$5:$F$104,$D9,'NCS Calculator'!$Q$5:$Q$104)</f>
        <v/>
      </c>
    </row>
    <row r="10">
      <c r="A10" s="24" t="inlineStr">
        <is>
          <t>Number of complete records</t>
        </is>
      </c>
      <c r="B10" s="32">
        <f>COUNTIF('NCS Calculator'!$U$5:$U$104,"Check required")</f>
        <v/>
      </c>
      <c r="D10" s="24" t="inlineStr">
        <is>
          <t>Kilkenny</t>
        </is>
      </c>
      <c r="E10" s="26">
        <f>COUNTIF('NCS Calculator'!$F$5:$F$104,$D10)</f>
        <v/>
      </c>
      <c r="F10" s="48">
        <f>SUMIF('NCS Calculator'!$F$5:$F$104,$D10,'NCS Calculator'!$O$5:$O$104)</f>
        <v/>
      </c>
      <c r="G10" s="49">
        <f>SUMIF('NCS Calculator'!$F$5:$F$104,$D10,'NCS Calculator'!$Q$5:$Q$104)</f>
        <v/>
      </c>
    </row>
    <row r="11">
      <c r="A11" s="20" t="inlineStr">
        <is>
          <t>Total estimated parent fee</t>
        </is>
      </c>
      <c r="B11" s="53">
        <f>SUM('NCS Calculator'!$S$5:$S$104)</f>
        <v/>
      </c>
      <c r="D11" s="20" t="inlineStr">
        <is>
          <t>Sligo</t>
        </is>
      </c>
      <c r="E11" s="16">
        <f>COUNTIF('NCS Calculator'!$F$5:$F$104,$D11)</f>
        <v/>
      </c>
      <c r="F11" s="43">
        <f>SUMIF('NCS Calculator'!$F$5:$F$104,$D11,'NCS Calculator'!$O$5:$O$104)</f>
        <v/>
      </c>
      <c r="G11" s="44">
        <f>SUMIF('NCS Calculator'!$F$5:$F$104,$D11,'NCS Calculator'!$Q$5:$Q$104)</f>
        <v/>
      </c>
    </row>
    <row r="12">
      <c r="D12" s="24" t="inlineStr">
        <is>
          <t>Drogheda</t>
        </is>
      </c>
      <c r="E12" s="26">
        <f>COUNTIF('NCS Calculator'!$F$5:$F$104,$D12)</f>
        <v/>
      </c>
      <c r="F12" s="48">
        <f>SUMIF('NCS Calculator'!$F$5:$F$104,$D12,'NCS Calculator'!$O$5:$O$104)</f>
        <v/>
      </c>
      <c r="G12" s="49">
        <f>SUMIF('NCS Calculator'!$F$5:$F$104,$D12,'NCS Calculator'!$Q$5:$Q$104)</f>
        <v/>
      </c>
    </row>
    <row r="13"/>
    <row r="14"/>
    <row r="15"/>
    <row r="16"/>
    <row r="17"/>
    <row r="18"/>
    <row r="19"/>
    <row r="20"/>
    <row r="21"/>
    <row r="22"/>
    <row r="23"/>
    <row r="24"/>
    <row r="25">
      <c r="D25" s="18" t="inlineStr">
        <is>
          <t>Funding split</t>
        </is>
      </c>
    </row>
    <row r="26">
      <c r="D26" s="19" t="inlineStr">
        <is>
          <t>Funding Type</t>
        </is>
      </c>
      <c r="E26" s="19" t="inlineStr">
        <is>
          <t>Amount</t>
        </is>
      </c>
    </row>
    <row r="27">
      <c r="D27" s="20" t="inlineStr">
        <is>
          <t>Estimated Parent Fee</t>
        </is>
      </c>
      <c r="E27" s="44">
        <f>'NCS Summary'!$B$11</f>
        <v/>
      </c>
    </row>
    <row r="28">
      <c r="D28" s="24" t="inlineStr">
        <is>
          <t>Estimated NCS Subsidy</t>
        </is>
      </c>
      <c r="E28" s="49">
        <f>'NCS Summary'!$B$8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30" customHeight="1">
      <c r="A1" s="1" t="inlineStr">
        <is>
          <t>Instructions — Childcare NCS Hours Calculator</t>
        </is>
      </c>
    </row>
    <row r="2"/>
    <row r="3">
      <c r="A3" s="3" t="inlineStr">
        <is>
          <t>Topic</t>
        </is>
      </c>
      <c r="B3" s="3" t="inlineStr">
        <is>
          <t>Guidance</t>
        </is>
      </c>
    </row>
    <row r="4" ht="38" customHeight="1">
      <c r="A4" s="34" t="inlineStr">
        <is>
          <t>How to use the calculator</t>
        </is>
      </c>
      <c r="B4" s="35" t="inlineStr">
        <is>
          <t>Enter one row on the NCS Calculator sheet for each child and each separate childcare arrangement.</t>
        </is>
      </c>
    </row>
    <row r="5" ht="38" customHeight="1">
      <c r="A5" s="36" t="inlineStr">
        <is>
          <t>Attendance details</t>
        </is>
      </c>
      <c r="B5" s="22" t="inlineStr">
        <is>
          <t>Enter the childcare start and end dates, days per week, hours per day and the number of weeks in the period. Use the provider's contracted schedule where possible.</t>
        </is>
      </c>
    </row>
    <row r="6" ht="38" customHeight="1">
      <c r="A6" s="34" t="inlineStr">
        <is>
          <t>Weekly cap</t>
        </is>
      </c>
      <c r="B6" s="35" t="inlineStr">
        <is>
          <t>Enter the NCS hours per week cap that is relevant to the arrangement. The calculator highlights weekly contracted hours that are above the selected cap.</t>
        </is>
      </c>
    </row>
    <row r="7" ht="38" customHeight="1">
      <c r="A7" s="36" t="inlineStr">
        <is>
          <t>Subsidy category and rate</t>
        </is>
      </c>
      <c r="B7" s="22" t="inlineStr">
        <is>
          <t>Select a subsidy category in the final column. The subsidy rate per hour is retrieved with a lookup from the editable NCS Summary rate table. Confirm the rate before relying on any result.</t>
        </is>
      </c>
    </row>
    <row r="8" ht="38" customHeight="1">
      <c r="A8" s="34" t="inlineStr">
        <is>
          <t>Contracted hours</t>
        </is>
      </c>
      <c r="B8" s="35" t="inlineStr">
        <is>
          <t>Total contracted hours are days per week multiplied by hours per day multiplied by weeks in period.</t>
        </is>
      </c>
    </row>
    <row r="9" ht="38" customHeight="1">
      <c r="A9" s="36" t="inlineStr">
        <is>
          <t>Eligible hours</t>
        </is>
      </c>
      <c r="B9" s="22" t="inlineStr">
        <is>
          <t>Eligible hours per week are the lower of the weekly contracted hours and the selected NCS hours per week cap. Total eligible hours multiply this amount by weeks in period.</t>
        </is>
      </c>
    </row>
    <row r="10" ht="38" customHeight="1">
      <c r="A10" s="34" t="inlineStr">
        <is>
          <t>Estimated subsidy and parent fee</t>
        </is>
      </c>
      <c r="B10" s="35" t="inlineStr">
        <is>
          <t>Estimated NCS subsidy is total eligible hours multiplied by the selected rate. Estimated parent fee is the total childcare fee for the period less the estimated subsidy, never below zero.</t>
        </is>
      </c>
    </row>
    <row r="11" ht="38" customHeight="1">
      <c r="A11" s="36" t="inlineStr">
        <is>
          <t>Eligibility reminder</t>
        </is>
      </c>
      <c r="B11" s="22" t="inlineStr">
        <is>
          <t>NCS entitlement can depend on the child's circumstances, service type, registration, approved hours and other scheme conditions.</t>
        </is>
      </c>
    </row>
    <row r="12" ht="38" customHeight="1">
      <c r="A12" s="34" t="inlineStr">
        <is>
          <t>Official confirmation</t>
        </is>
      </c>
      <c r="B12" s="35" t="inlineStr">
        <is>
          <t>This workbook is an estimate only and does not replace confirmation through the NCS Parent Portal, CHICK or the childcare provider.</t>
        </is>
      </c>
    </row>
    <row r="13" ht="38" customHeight="1">
      <c r="A13" s="36" t="inlineStr">
        <is>
          <t>Rates, caps and scheme rules</t>
        </is>
      </c>
      <c r="B13" s="22" t="inlineStr">
        <is>
          <t>Confirm current rates, caps and scheme rules with the Department of Children, Equality, Disability, Integration and Youth or official gov.ie guidance.</t>
        </is>
      </c>
    </row>
    <row r="14" ht="38" customHeight="1">
      <c r="A14" s="34" t="inlineStr">
        <is>
          <t>Colour guide</t>
        </is>
      </c>
      <c r="B14" s="35" t="inlineStr">
        <is>
          <t>Pale-yellow cells are editable inputs. Light neutral cells contain calculations. Green status cells have complete core inputs. Red status cells need attention.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NCS Hours Calculator</dc:creator>
  <dc:title xmlns:dc="http://purl.org/dc/elements/1.1/">Childcare NCS Hours Calculator - Ireland</dc:title>
  <dc:description xmlns:dc="http://purl.org/dc/elements/1.1/">An estimate-only planning workbook for childcare NCS hours and costs.</dc:description>
  <dc:subject xmlns:dc="http://purl.org/dc/elements/1.1/">National Childcare Scheme planning estimate</dc:subject>
  <dcterms:created xmlns:dcterms="http://purl.org/dc/terms/" xmlns:xsi="http://www.w3.org/2001/XMLSchema-instance" xsi:type="dcterms:W3CDTF">2026-09-11T10:46:31Z</dcterms:created>
  <dcterms:modified xmlns:dcterms="http://purl.org/dc/terms/" xmlns:xsi="http://www.w3.org/2001/XMLSchema-instance" xsi:type="dcterms:W3CDTF">2026-09-11T10:46:31Z</dcterms:modified>
</cp:coreProperties>
</file>