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posals" sheetId="1" state="visible" r:id="rId1"/>
    <sheet xmlns:r="http://schemas.openxmlformats.org/officeDocument/2006/relationships" name="Rates &amp;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€&quot;#,##0.00"/>
  </numFmts>
  <fonts count="9">
    <font>
      <name val="Calibri"/>
      <family val="2"/>
      <color theme="1"/>
      <sz val="11"/>
      <scheme val="minor"/>
    </font>
    <font>
      <name val="Calibri"/>
      <b val="1"/>
      <color rgb="000F766E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2"/>
    </font>
    <font>
      <name val="Calibri"/>
      <b val="1"/>
      <color rgb="00DC2626"/>
      <sz val="10"/>
    </font>
    <font>
      <name val="Calibri"/>
      <i val="1"/>
      <color rgb="00374151"/>
      <sz val="9"/>
    </font>
  </fonts>
  <fills count="11">
    <fill>
      <patternFill/>
    </fill>
    <fill>
      <patternFill patternType="gray125"/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14B8A6"/>
      </patternFill>
    </fill>
    <fill>
      <patternFill patternType="solid">
        <fgColor rgb="00FEF9C3"/>
      </patternFill>
    </fill>
    <fill>
      <patternFill patternType="solid">
        <fgColor rgb="00F9FAFB"/>
      </patternFill>
    </fill>
    <fill>
      <patternFill patternType="solid">
        <fgColor rgb="00DCFCE7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165" fontId="3" fillId="2" borderId="1" applyAlignment="1" pivotButton="0" quotePrefix="0" xfId="0">
      <alignment horizontal="right" vertical="center"/>
    </xf>
    <xf numFmtId="10" fontId="3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5" fillId="6" borderId="1" pivotButton="0" quotePrefix="0" xfId="0"/>
    <xf numFmtId="165" fontId="5" fillId="6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4" fillId="2" borderId="1" applyAlignment="1" pivotButton="0" quotePrefix="0" xfId="0">
      <alignment horizontal="left" vertical="center" wrapText="1"/>
    </xf>
    <xf numFmtId="0" fontId="0" fillId="2" borderId="1" pivotButton="0" quotePrefix="0" xfId="0"/>
    <xf numFmtId="1" fontId="3" fillId="4" borderId="1" applyAlignment="1" pivotButton="0" quotePrefix="0" xfId="0">
      <alignment horizontal="right" vertical="center"/>
    </xf>
    <xf numFmtId="1" fontId="3" fillId="2" borderId="1" applyAlignment="1" pivotButton="0" quotePrefix="0" xfId="0">
      <alignment horizontal="right" vertical="center"/>
    </xf>
    <xf numFmtId="0" fontId="7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8" fillId="8" borderId="1" applyAlignment="1" pivotButton="0" quotePrefix="0" xfId="0">
      <alignment horizontal="left" wrapText="1"/>
    </xf>
    <xf numFmtId="0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right" vertical="center"/>
    </xf>
    <xf numFmtId="0" fontId="0" fillId="2" borderId="1" applyAlignment="1" pivotButton="0" quotePrefix="0" xfId="0">
      <alignment horizontal="center" vertical="center" wrapText="1"/>
    </xf>
    <xf numFmtId="165" fontId="0" fillId="2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wrapText="1"/>
    </xf>
    <xf numFmtId="0" fontId="4" fillId="5" borderId="1" applyAlignment="1" pivotButton="0" quotePrefix="0" xfId="0">
      <alignment horizontal="left" vertical="center" wrapText="1"/>
    </xf>
    <xf numFmtId="0" fontId="4" fillId="9" borderId="1" applyAlignment="1" pivotButton="0" quotePrefix="0" xfId="0">
      <alignment horizontal="left" vertical="center" wrapText="1"/>
    </xf>
    <xf numFmtId="0" fontId="4" fillId="1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color rgb="00DC2626"/>
        <sz val="10"/>
      </font>
      <fill>
        <patternFill patternType="solid">
          <fgColor rgb="00FEE2E2"/>
        </patternFill>
      </fill>
    </dxf>
    <dxf>
      <font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CGT Due by Disposal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'Rates &amp; Summary'!B29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'Rates &amp; Summary'!$A$30:$A$38</f>
            </numRef>
          </cat>
          <val>
            <numRef>
              <f>'Rates &amp; Summary'!$B$30:$B$38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Disposal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CGT Due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Taxable Gain by Asset Type</a:t>
            </a:r>
          </a:p>
        </rich>
      </tx>
    </title>
    <plotArea>
      <pieChart>
        <varyColors val="1"/>
        <ser>
          <idx val="0"/>
          <order val="0"/>
          <tx>
            <strRef>
              <f>'Rates &amp; Summary'!B41</f>
            </strRef>
          </tx>
          <spPr>
            <a:ln xmlns:a="http://schemas.openxmlformats.org/drawingml/2006/main">
              <a:prstDash val="solid"/>
            </a:ln>
          </spPr>
          <cat>
            <numRef>
              <f>'Rates &amp; Summary'!$A$42:$A$46</f>
            </numRef>
          </cat>
          <val>
            <numRef>
              <f>'Rates &amp; Summary'!$B$42:$B$46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28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40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32" customWidth="1" min="3" max="3"/>
    <col width="14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16" customWidth="1" min="10" max="10"/>
    <col width="18" customWidth="1" min="11" max="11"/>
    <col width="18" customWidth="1" min="12" max="12"/>
    <col width="18" customWidth="1" min="13" max="13"/>
    <col width="18" customWidth="1" min="14" max="14"/>
    <col width="14" customWidth="1" min="15" max="15"/>
    <col width="10" customWidth="1" min="16" max="16"/>
    <col width="14" customWidth="1" min="17" max="17"/>
    <col width="30" customWidth="1" min="18" max="18"/>
  </cols>
  <sheetData>
    <row r="1" ht="16" customHeight="1">
      <c r="A1" s="1" t="inlineStr">
        <is>
          <t>Capital Gains Tax (CGT) Computation — Republic of Ireland</t>
        </is>
      </c>
    </row>
    <row r="2" ht="40" customHeight="1">
      <c r="A2" s="2" t="inlineStr">
        <is>
          <t>Disposal
ID</t>
        </is>
      </c>
      <c r="B2" s="2" t="inlineStr">
        <is>
          <t>Asset
Type</t>
        </is>
      </c>
      <c r="C2" s="2" t="inlineStr">
        <is>
          <t>Asset Description</t>
        </is>
      </c>
      <c r="D2" s="2" t="inlineStr">
        <is>
          <t>Acquisition
Date</t>
        </is>
      </c>
      <c r="E2" s="2" t="inlineStr">
        <is>
          <t>Disposal
Date</t>
        </is>
      </c>
      <c r="F2" s="2" t="inlineStr">
        <is>
          <t>Acquisition
Cost (€)</t>
        </is>
      </c>
      <c r="G2" s="2" t="inlineStr">
        <is>
          <t>Enhancement
Costs (€)</t>
        </is>
      </c>
      <c r="H2" s="2" t="inlineStr">
        <is>
          <t>Disposal
Proceeds (€)</t>
        </is>
      </c>
      <c r="I2" s="2" t="inlineStr">
        <is>
          <t>Incidental
Costs (€)</t>
        </is>
      </c>
      <c r="J2" s="2" t="inlineStr">
        <is>
          <t>Allowable
Costs (€)</t>
        </is>
      </c>
      <c r="K2" s="2" t="inlineStr">
        <is>
          <t>Chargeable
Gain/Loss (€)</t>
        </is>
      </c>
      <c r="L2" s="2" t="inlineStr">
        <is>
          <t>Indexation/
Relief Adj. (€)</t>
        </is>
      </c>
      <c r="M2" s="2" t="inlineStr">
        <is>
          <t>Net Chargeable
Gain (€)</t>
        </is>
      </c>
      <c r="N2" s="2" t="inlineStr">
        <is>
          <t>Losses Brought
Forward (€)</t>
        </is>
      </c>
      <c r="O2" s="2" t="inlineStr">
        <is>
          <t>Taxable
Gain (€)</t>
        </is>
      </c>
      <c r="P2" s="2" t="inlineStr">
        <is>
          <t>CGT
Rate</t>
        </is>
      </c>
      <c r="Q2" s="2" t="inlineStr">
        <is>
          <t>CGT
Due (€)</t>
        </is>
      </c>
      <c r="R2" s="2" t="inlineStr">
        <is>
          <t>Notes</t>
        </is>
      </c>
    </row>
    <row r="3">
      <c r="A3" s="3" t="inlineStr">
        <is>
          <t>CGT-01</t>
        </is>
      </c>
      <c r="B3" s="4" t="inlineStr">
        <is>
          <t>Shares</t>
        </is>
      </c>
      <c r="C3" s="4" t="inlineStr">
        <is>
          <t>Shares — Dublin-listed company (Aoife Byrne)</t>
        </is>
      </c>
      <c r="D3" s="5" t="inlineStr">
        <is>
          <t>15/02/2021</t>
        </is>
      </c>
      <c r="E3" s="5" t="inlineStr">
        <is>
          <t>12/03/2026</t>
        </is>
      </c>
      <c r="F3" s="6" t="n">
        <v>12000</v>
      </c>
      <c r="G3" s="6" t="n">
        <v>0</v>
      </c>
      <c r="H3" s="6" t="n">
        <v>21500</v>
      </c>
      <c r="I3" s="6" t="n">
        <v>320</v>
      </c>
      <c r="J3" s="7">
        <f>F3+G3+I3</f>
        <v/>
      </c>
      <c r="K3" s="7">
        <f>H3-J3</f>
        <v/>
      </c>
      <c r="L3" s="6" t="n">
        <v>0</v>
      </c>
      <c r="M3" s="7">
        <f>K3-L3</f>
        <v/>
      </c>
      <c r="N3" s="6" t="n">
        <v>0</v>
      </c>
      <c r="O3" s="7">
        <f>MAX(0,M3-N3)</f>
        <v/>
      </c>
      <c r="P3" s="8">
        <f>IFERROR(VLOOKUP(B3,'Rates &amp; Summary'!$A$5:$B$10,2,0),0.33)</f>
        <v/>
      </c>
      <c r="Q3" s="7">
        <f>O3*P3</f>
        <v/>
      </c>
      <c r="R3" s="4" t="inlineStr">
        <is>
          <t>CRH plc shares, bought via online broker</t>
        </is>
      </c>
    </row>
    <row r="4">
      <c r="A4" s="9" t="inlineStr">
        <is>
          <t>CGT-02</t>
        </is>
      </c>
      <c r="B4" s="4" t="inlineStr">
        <is>
          <t>Property</t>
        </is>
      </c>
      <c r="C4" s="4" t="inlineStr">
        <is>
          <t>Second property — Cork (Seán O'Donnell)</t>
        </is>
      </c>
      <c r="D4" s="5" t="inlineStr">
        <is>
          <t>20/08/2018</t>
        </is>
      </c>
      <c r="E4" s="5" t="inlineStr">
        <is>
          <t>25/01/2026</t>
        </is>
      </c>
      <c r="F4" s="6" t="n">
        <v>185000</v>
      </c>
      <c r="G4" s="6" t="n">
        <v>22000</v>
      </c>
      <c r="H4" s="6" t="n">
        <v>295000</v>
      </c>
      <c r="I4" s="6" t="n">
        <v>4500</v>
      </c>
      <c r="J4" s="10">
        <f>F4+G4+I4</f>
        <v/>
      </c>
      <c r="K4" s="10">
        <f>H4-J4</f>
        <v/>
      </c>
      <c r="L4" s="6" t="n">
        <v>1200</v>
      </c>
      <c r="M4" s="10">
        <f>K4-L4</f>
        <v/>
      </c>
      <c r="N4" s="6" t="n">
        <v>3000</v>
      </c>
      <c r="O4" s="10">
        <f>MAX(0,M4-N4)</f>
        <v/>
      </c>
      <c r="P4" s="11">
        <f>IFERROR(VLOOKUP(B4,'Rates &amp; Summary'!$A$5:$B$10,2,0),0.33)</f>
        <v/>
      </c>
      <c r="Q4" s="10">
        <f>O4*P4</f>
        <v/>
      </c>
      <c r="R4" s="4" t="inlineStr">
        <is>
          <t>Semi-D, Ballincollig, Cork. Solicitor &amp; agent fees incl.</t>
        </is>
      </c>
    </row>
    <row r="5">
      <c r="A5" s="3" t="inlineStr">
        <is>
          <t>CGT-03</t>
        </is>
      </c>
      <c r="B5" s="4" t="inlineStr">
        <is>
          <t>Land</t>
        </is>
      </c>
      <c r="C5" s="4" t="inlineStr">
        <is>
          <t>Land parcel — Galway (Niamh Murphy)</t>
        </is>
      </c>
      <c r="D5" s="5" t="inlineStr">
        <is>
          <t>10/11/2019</t>
        </is>
      </c>
      <c r="E5" s="5" t="inlineStr">
        <is>
          <t>30/06/2026</t>
        </is>
      </c>
      <c r="F5" s="6" t="n">
        <v>45000</v>
      </c>
      <c r="G5" s="6" t="n">
        <v>1500</v>
      </c>
      <c r="H5" s="6" t="n">
        <v>112000</v>
      </c>
      <c r="I5" s="6" t="n">
        <v>1800</v>
      </c>
      <c r="J5" s="7">
        <f>F5+G5+I5</f>
        <v/>
      </c>
      <c r="K5" s="7">
        <f>H5-J5</f>
        <v/>
      </c>
      <c r="L5" s="6" t="n">
        <v>0</v>
      </c>
      <c r="M5" s="7">
        <f>K5-L5</f>
        <v/>
      </c>
      <c r="N5" s="6" t="n">
        <v>0</v>
      </c>
      <c r="O5" s="7">
        <f>MAX(0,M5-N5)</f>
        <v/>
      </c>
      <c r="P5" s="8">
        <f>IFERROR(VLOOKUP(B5,'Rates &amp; Summary'!$A$5:$B$10,2,0),0.33)</f>
        <v/>
      </c>
      <c r="Q5" s="7">
        <f>O5*P5</f>
        <v/>
      </c>
      <c r="R5" s="4" t="inlineStr">
        <is>
          <t>Agricultural land, Claregalway, Co. Galway</t>
        </is>
      </c>
    </row>
    <row r="6">
      <c r="A6" s="9" t="inlineStr">
        <is>
          <t>CGT-04</t>
        </is>
      </c>
      <c r="B6" s="4" t="inlineStr">
        <is>
          <t>Chattel</t>
        </is>
      </c>
      <c r="C6" s="4" t="inlineStr">
        <is>
          <t>Vintage car — Waterford (Cian Walsh)</t>
        </is>
      </c>
      <c r="D6" s="5" t="inlineStr">
        <is>
          <t>05/05/2020</t>
        </is>
      </c>
      <c r="E6" s="5" t="inlineStr">
        <is>
          <t>18/02/2026</t>
        </is>
      </c>
      <c r="F6" s="6" t="n">
        <v>8500</v>
      </c>
      <c r="G6" s="6" t="n">
        <v>2200</v>
      </c>
      <c r="H6" s="6" t="n">
        <v>14000</v>
      </c>
      <c r="I6" s="6" t="n">
        <v>350</v>
      </c>
      <c r="J6" s="10">
        <f>F6+G6+I6</f>
        <v/>
      </c>
      <c r="K6" s="10">
        <f>H6-J6</f>
        <v/>
      </c>
      <c r="L6" s="6" t="n">
        <v>0</v>
      </c>
      <c r="M6" s="10">
        <f>K6-L6</f>
        <v/>
      </c>
      <c r="N6" s="6" t="n">
        <v>0</v>
      </c>
      <c r="O6" s="10">
        <f>MAX(0,M6-N6)</f>
        <v/>
      </c>
      <c r="P6" s="11">
        <f>IFERROR(VLOOKUP(B6,'Rates &amp; Summary'!$A$5:$B$10,2,0),0.33)</f>
        <v/>
      </c>
      <c r="Q6" s="10">
        <f>O6*P6</f>
        <v/>
      </c>
      <c r="R6" s="4" t="inlineStr">
        <is>
          <t>1972 Mercedes-Benz, restoration costs included</t>
        </is>
      </c>
    </row>
    <row r="7">
      <c r="A7" s="3" t="inlineStr">
        <is>
          <t>CGT-05</t>
        </is>
      </c>
      <c r="B7" s="4" t="inlineStr">
        <is>
          <t>Property</t>
        </is>
      </c>
      <c r="C7" s="4" t="inlineStr">
        <is>
          <t>Rental apartment — Limerick (Saoirse Flynn)</t>
        </is>
      </c>
      <c r="D7" s="5" t="inlineStr">
        <is>
          <t>01/09/2017</t>
        </is>
      </c>
      <c r="E7" s="5" t="inlineStr">
        <is>
          <t>14/04/2026</t>
        </is>
      </c>
      <c r="F7" s="6" t="n">
        <v>140000</v>
      </c>
      <c r="G7" s="6" t="n">
        <v>18000</v>
      </c>
      <c r="H7" s="6" t="n">
        <v>310000</v>
      </c>
      <c r="I7" s="6" t="n">
        <v>5200</v>
      </c>
      <c r="J7" s="7">
        <f>F7+G7+I7</f>
        <v/>
      </c>
      <c r="K7" s="7">
        <f>H7-J7</f>
        <v/>
      </c>
      <c r="L7" s="6" t="n">
        <v>2100</v>
      </c>
      <c r="M7" s="7">
        <f>K7-L7</f>
        <v/>
      </c>
      <c r="N7" s="6" t="n">
        <v>0</v>
      </c>
      <c r="O7" s="7">
        <f>MAX(0,M7-N7)</f>
        <v/>
      </c>
      <c r="P7" s="8">
        <f>IFERROR(VLOOKUP(B7,'Rates &amp; Summary'!$A$5:$B$10,2,0),0.33)</f>
        <v/>
      </c>
      <c r="Q7" s="7">
        <f>O7*P7</f>
        <v/>
      </c>
      <c r="R7" s="4" t="inlineStr">
        <is>
          <t>City-centre apartment, O'Connell St, Limerick</t>
        </is>
      </c>
    </row>
    <row r="8">
      <c r="A8" s="9" t="inlineStr">
        <is>
          <t>CGT-06</t>
        </is>
      </c>
      <c r="B8" s="4" t="inlineStr">
        <is>
          <t>Art/Collectible</t>
        </is>
      </c>
      <c r="C8" s="4" t="inlineStr">
        <is>
          <t>Art sale — Kilkenny (Conor Healy)</t>
        </is>
      </c>
      <c r="D8" s="5" t="inlineStr">
        <is>
          <t>22/07/2022</t>
        </is>
      </c>
      <c r="E8" s="5" t="inlineStr">
        <is>
          <t>03/07/2026</t>
        </is>
      </c>
      <c r="F8" s="6" t="n">
        <v>9500</v>
      </c>
      <c r="G8" s="6" t="n">
        <v>0</v>
      </c>
      <c r="H8" s="6" t="n">
        <v>7200</v>
      </c>
      <c r="I8" s="6" t="n">
        <v>680</v>
      </c>
      <c r="J8" s="10">
        <f>F8+G8+I8</f>
        <v/>
      </c>
      <c r="K8" s="10">
        <f>H8-J8</f>
        <v/>
      </c>
      <c r="L8" s="6" t="n">
        <v>0</v>
      </c>
      <c r="M8" s="10">
        <f>K8-L8</f>
        <v/>
      </c>
      <c r="N8" s="6" t="n">
        <v>0</v>
      </c>
      <c r="O8" s="10">
        <f>MAX(0,M8-N8)</f>
        <v/>
      </c>
      <c r="P8" s="11">
        <f>IFERROR(VLOOKUP(B8,'Rates &amp; Summary'!$A$5:$B$10,2,0),0.33)</f>
        <v/>
      </c>
      <c r="Q8" s="10">
        <f>O8*P8</f>
        <v/>
      </c>
      <c r="R8" s="4" t="inlineStr">
        <is>
          <t>Contemporary Irish oil painting; loss after costs</t>
        </is>
      </c>
    </row>
    <row r="9">
      <c r="A9" s="3" t="inlineStr">
        <is>
          <t>CGT-07</t>
        </is>
      </c>
      <c r="B9" s="4" t="inlineStr">
        <is>
          <t>Shares</t>
        </is>
      </c>
      <c r="C9" s="4" t="inlineStr">
        <is>
          <t>Irish tech company shares — Sligo (Ciara Kavanagh)</t>
        </is>
      </c>
      <c r="D9" s="5" t="inlineStr">
        <is>
          <t>18/03/2021</t>
        </is>
      </c>
      <c r="E9" s="5" t="inlineStr">
        <is>
          <t>27/05/2026</t>
        </is>
      </c>
      <c r="F9" s="6" t="n">
        <v>6200</v>
      </c>
      <c r="G9" s="6" t="n">
        <v>0</v>
      </c>
      <c r="H9" s="6" t="n">
        <v>4800</v>
      </c>
      <c r="I9" s="6" t="n">
        <v>120</v>
      </c>
      <c r="J9" s="7">
        <f>F9+G9+I9</f>
        <v/>
      </c>
      <c r="K9" s="7">
        <f>H9-J9</f>
        <v/>
      </c>
      <c r="L9" s="6" t="n">
        <v>0</v>
      </c>
      <c r="M9" s="7">
        <f>K9-L9</f>
        <v/>
      </c>
      <c r="N9" s="6" t="n">
        <v>0</v>
      </c>
      <c r="O9" s="7">
        <f>MAX(0,M9-N9)</f>
        <v/>
      </c>
      <c r="P9" s="8">
        <f>IFERROR(VLOOKUP(B9,'Rates &amp; Summary'!$A$5:$B$10,2,0),0.33)</f>
        <v/>
      </c>
      <c r="Q9" s="7">
        <f>O9*P9</f>
        <v/>
      </c>
      <c r="R9" s="4" t="inlineStr">
        <is>
          <t>Unlisted tech start-up; loss crystallised</t>
        </is>
      </c>
    </row>
    <row r="10">
      <c r="A10" s="9" t="inlineStr">
        <is>
          <t>CGT-08</t>
        </is>
      </c>
      <c r="B10" s="4" t="inlineStr">
        <is>
          <t>Property</t>
        </is>
      </c>
      <c r="C10" s="4" t="inlineStr">
        <is>
          <t>Commercial unit — Dundalk (Oisín Lynch)</t>
        </is>
      </c>
      <c r="D10" s="5" t="inlineStr">
        <is>
          <t>09/10/2016</t>
        </is>
      </c>
      <c r="E10" s="5" t="inlineStr">
        <is>
          <t>19/03/2026</t>
        </is>
      </c>
      <c r="F10" s="6" t="n">
        <v>95000</v>
      </c>
      <c r="G10" s="6" t="n">
        <v>32000</v>
      </c>
      <c r="H10" s="6" t="n">
        <v>198000</v>
      </c>
      <c r="I10" s="6" t="n">
        <v>3800</v>
      </c>
      <c r="J10" s="10">
        <f>F10+G10+I10</f>
        <v/>
      </c>
      <c r="K10" s="10">
        <f>H10-J10</f>
        <v/>
      </c>
      <c r="L10" s="6" t="n">
        <v>3500</v>
      </c>
      <c r="M10" s="10">
        <f>K10-L10</f>
        <v/>
      </c>
      <c r="N10" s="6" t="n">
        <v>5000</v>
      </c>
      <c r="O10" s="10">
        <f>MAX(0,M10-N10)</f>
        <v/>
      </c>
      <c r="P10" s="11">
        <f>IFERROR(VLOOKUP(B10,'Rates &amp; Summary'!$A$5:$B$10,2,0),0.33)</f>
        <v/>
      </c>
      <c r="Q10" s="10">
        <f>O10*P10</f>
        <v/>
      </c>
      <c r="R10" s="4" t="inlineStr">
        <is>
          <t>Small commercial unit, Clanbrassil St, Dundalk</t>
        </is>
      </c>
    </row>
    <row r="11">
      <c r="A11" s="3" t="inlineStr">
        <is>
          <t>CGT-09</t>
        </is>
      </c>
      <c r="B11" s="4" t="inlineStr">
        <is>
          <t>Property</t>
        </is>
      </c>
      <c r="C11" s="4" t="inlineStr">
        <is>
          <t>Investment property — Wexford (Róisín Doyle)</t>
        </is>
      </c>
      <c r="D11" s="5" t="inlineStr">
        <is>
          <t>28/01/2019</t>
        </is>
      </c>
      <c r="E11" s="5" t="inlineStr">
        <is>
          <t>11/06/2026</t>
        </is>
      </c>
      <c r="F11" s="6" t="n">
        <v>168000</v>
      </c>
      <c r="G11" s="6" t="n">
        <v>14000</v>
      </c>
      <c r="H11" s="6" t="n">
        <v>270000</v>
      </c>
      <c r="I11" s="6" t="n">
        <v>4100</v>
      </c>
      <c r="J11" s="7">
        <f>F11+G11+I11</f>
        <v/>
      </c>
      <c r="K11" s="7">
        <f>H11-J11</f>
        <v/>
      </c>
      <c r="L11" s="6" t="n">
        <v>1800</v>
      </c>
      <c r="M11" s="7">
        <f>K11-L11</f>
        <v/>
      </c>
      <c r="N11" s="6" t="n">
        <v>2000</v>
      </c>
      <c r="O11" s="7">
        <f>MAX(0,M11-N11)</f>
        <v/>
      </c>
      <c r="P11" s="8">
        <f>IFERROR(VLOOKUP(B11,'Rates &amp; Summary'!$A$5:$B$10,2,0),0.33)</f>
        <v/>
      </c>
      <c r="Q11" s="7">
        <f>O11*P11</f>
        <v/>
      </c>
      <c r="R11" s="4" t="inlineStr">
        <is>
          <t>4-bed, Wexford town. Let as a rental until disposal</t>
        </is>
      </c>
    </row>
    <row r="12">
      <c r="A12" s="12" t="inlineStr">
        <is>
          <t>TOTALS</t>
        </is>
      </c>
      <c r="B12" s="13" t="n"/>
      <c r="C12" s="13" t="n"/>
      <c r="D12" s="13" t="n"/>
      <c r="E12" s="13" t="n"/>
      <c r="F12" s="14">
        <f>SUM(F3:F11)</f>
        <v/>
      </c>
      <c r="G12" s="14">
        <f>SUM(G3:G11)</f>
        <v/>
      </c>
      <c r="H12" s="14">
        <f>SUM(H3:H11)</f>
        <v/>
      </c>
      <c r="I12" s="14">
        <f>SUM(I3:I11)</f>
        <v/>
      </c>
      <c r="J12" s="14">
        <f>SUM(J3:J11)</f>
        <v/>
      </c>
      <c r="K12" s="14">
        <f>SUM(K3:K11)</f>
        <v/>
      </c>
      <c r="L12" s="14">
        <f>SUM(L3:L11)</f>
        <v/>
      </c>
      <c r="M12" s="14">
        <f>SUM(M3:M11)</f>
        <v/>
      </c>
      <c r="N12" s="14">
        <f>SUM(N3:N11)</f>
        <v/>
      </c>
      <c r="O12" s="14">
        <f>SUM(O3:O11)</f>
        <v/>
      </c>
      <c r="P12" s="13" t="n"/>
      <c r="Q12" s="14">
        <f>SUM(Q3:Q11)</f>
        <v/>
      </c>
      <c r="R12" s="13" t="n"/>
    </row>
  </sheetData>
  <mergeCells count="1">
    <mergeCell ref="A1:R1"/>
  </mergeCells>
  <conditionalFormatting sqref="K3:K11">
    <cfRule type="expression" priority="1" dxfId="0" stopIfTrue="1">
      <formula>K3&lt;0</formula>
    </cfRule>
    <cfRule type="expression" priority="2" dxfId="1" stopIfTrue="1">
      <formula>K3&gt;0</formula>
    </cfRule>
  </conditionalFormatting>
  <conditionalFormatting sqref="M3:M11">
    <cfRule type="expression" priority="3" dxfId="0" stopIfTrue="1">
      <formula>M3&lt;0</formula>
    </cfRule>
  </conditionalFormatting>
  <conditionalFormatting sqref="Q3:Q11">
    <cfRule type="expression" priority="4" dxfId="1" stopIfTrue="1">
      <formula>Q3&gt;0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40" customWidth="1" min="3" max="3"/>
    <col width="16" customWidth="1" min="4" max="4"/>
    <col width="28" customWidth="1" min="5" max="5"/>
  </cols>
  <sheetData>
    <row r="1">
      <c r="A1" s="1" t="inlineStr">
        <is>
          <t>CGT Rates Reference &amp; Disposal Summary — Republic of Ireland</t>
        </is>
      </c>
    </row>
    <row r="2"/>
    <row r="3">
      <c r="A3" s="2" t="inlineStr">
        <is>
          <t>Asset Category</t>
        </is>
      </c>
      <c r="B3" s="2" t="inlineStr">
        <is>
          <t>CGT Rate</t>
        </is>
      </c>
      <c r="C3" s="2" t="inlineStr">
        <is>
          <t>Notes</t>
        </is>
      </c>
    </row>
    <row r="4">
      <c r="A4" s="15" t="inlineStr">
        <is>
          <t>Shares</t>
        </is>
      </c>
      <c r="B4" s="11" t="n">
        <v>0.33</v>
      </c>
      <c r="C4" s="15" t="inlineStr">
        <is>
          <t>Standard rate — listed/unlisted shares</t>
        </is>
      </c>
    </row>
    <row r="5">
      <c r="A5" s="16" t="inlineStr">
        <is>
          <t>Property</t>
        </is>
      </c>
      <c r="B5" s="8" t="n">
        <v>0.33</v>
      </c>
      <c r="C5" s="16" t="inlineStr">
        <is>
          <t>Standard rate — residential &amp; commercial property</t>
        </is>
      </c>
    </row>
    <row r="6">
      <c r="A6" s="15" t="inlineStr">
        <is>
          <t>Land</t>
        </is>
      </c>
      <c r="B6" s="11" t="n">
        <v>0.33</v>
      </c>
      <c r="C6" s="15" t="inlineStr">
        <is>
          <t>Standard rate — land disposals</t>
        </is>
      </c>
    </row>
    <row r="7">
      <c r="A7" s="16" t="inlineStr">
        <is>
          <t>Art/Collectible</t>
        </is>
      </c>
      <c r="B7" s="8" t="n">
        <v>0.33</v>
      </c>
      <c r="C7" s="16" t="inlineStr">
        <is>
          <t>Standard rate — art, antiques, collectibles</t>
        </is>
      </c>
    </row>
    <row r="8">
      <c r="A8" s="15" t="inlineStr">
        <is>
          <t>Chattel</t>
        </is>
      </c>
      <c r="B8" s="11" t="n">
        <v>0.33</v>
      </c>
      <c r="C8" s="15" t="inlineStr">
        <is>
          <t>Tangible moveable property (subject to chattel exemption)</t>
        </is>
      </c>
    </row>
    <row r="9">
      <c r="A9" s="16" t="inlineStr">
        <is>
          <t>Other</t>
        </is>
      </c>
      <c r="B9" s="8" t="n">
        <v>0.33</v>
      </c>
      <c r="C9" s="16" t="inlineStr">
        <is>
          <t>Standard CGT rate applies to all other assets</t>
        </is>
      </c>
    </row>
    <row r="10"/>
    <row r="11"/>
    <row r="12">
      <c r="A12" s="17" t="inlineStr">
        <is>
          <t>Disposal Summary</t>
        </is>
      </c>
      <c r="B12" s="40" t="n"/>
      <c r="C12" s="41" t="n"/>
    </row>
    <row r="13">
      <c r="A13" s="19" t="inlineStr">
        <is>
          <t>Total Disposal Proceeds (€)</t>
        </is>
      </c>
      <c r="B13" s="7">
        <f>SUM(Disposals!H3:H11)</f>
        <v/>
      </c>
      <c r="C13" s="20" t="n"/>
    </row>
    <row r="14">
      <c r="A14" s="21" t="inlineStr">
        <is>
          <t>Total Allowable Costs (€)</t>
        </is>
      </c>
      <c r="B14" s="10">
        <f>SUM(Disposals!J3:J11)</f>
        <v/>
      </c>
      <c r="C14" s="22" t="n"/>
    </row>
    <row r="15">
      <c r="A15" s="19" t="inlineStr">
        <is>
          <t>Total Gains (€)</t>
        </is>
      </c>
      <c r="B15" s="7">
        <f>SUMIF(Disposals!K3:K11,"&gt;0",Disposals!K3:K11)</f>
        <v/>
      </c>
      <c r="C15" s="20" t="n"/>
    </row>
    <row r="16">
      <c r="A16" s="21" t="inlineStr">
        <is>
          <t>Total Losses (€)</t>
        </is>
      </c>
      <c r="B16" s="10">
        <f>SUMIF(Disposals!K3:K11,"&lt;0",Disposals!K3:K11)</f>
        <v/>
      </c>
      <c r="C16" s="22" t="n"/>
    </row>
    <row r="17">
      <c r="A17" s="19" t="inlineStr">
        <is>
          <t>Total Net Chargeable Gain (€)</t>
        </is>
      </c>
      <c r="B17" s="7">
        <f>SUM(Disposals!M3:M11)</f>
        <v/>
      </c>
      <c r="C17" s="20" t="n"/>
    </row>
    <row r="18">
      <c r="A18" s="21" t="inlineStr">
        <is>
          <t>Total Taxable Gain (€)</t>
        </is>
      </c>
      <c r="B18" s="10">
        <f>SUM(Disposals!O3:O11)</f>
        <v/>
      </c>
      <c r="C18" s="22" t="n"/>
    </row>
    <row r="19">
      <c r="A19" s="19" t="inlineStr">
        <is>
          <t>Total CGT Due (€)</t>
        </is>
      </c>
      <c r="B19" s="7">
        <f>SUM(Disposals!Q3:Q11)</f>
        <v/>
      </c>
      <c r="C19" s="20" t="n"/>
    </row>
    <row r="20">
      <c r="A20" s="21" t="inlineStr">
        <is>
          <t>Average Gain per Disposal (€)</t>
        </is>
      </c>
      <c r="B20" s="10">
        <f>IFERROR(AVERAGE(Disposals!K3:K11),0)</f>
        <v/>
      </c>
      <c r="C20" s="22" t="n"/>
    </row>
    <row r="21">
      <c r="A21" s="19" t="inlineStr">
        <is>
          <t>Count of Gains</t>
        </is>
      </c>
      <c r="B21" s="23">
        <f>COUNTIF(Disposals!K3:K11,"&gt;0")</f>
        <v/>
      </c>
      <c r="C21" s="20" t="n"/>
    </row>
    <row r="22">
      <c r="A22" s="21" t="inlineStr">
        <is>
          <t>Count of Losses</t>
        </is>
      </c>
      <c r="B22" s="24">
        <f>COUNTIF(Disposals!K3:K11,"&lt;0")</f>
        <v/>
      </c>
      <c r="C22" s="22" t="n"/>
    </row>
    <row r="23"/>
    <row r="24">
      <c r="A24" s="25">
        <f>IF(B18&gt;50000,"⚠ Total CGT Due exceeds €50,000 — review reliefs","CGT within normal range")</f>
        <v/>
      </c>
      <c r="B24" s="40" t="n"/>
      <c r="C24" s="41" t="n"/>
    </row>
    <row r="25"/>
    <row r="26" ht="30" customHeight="1">
      <c r="A26" s="27" t="inlineStr">
        <is>
          <t>Note: This workbook estimates CGT only. Irish filing deadlines and reliefs should be checked against current Revenue guidance (www.revenue.ie).</t>
        </is>
      </c>
      <c r="B26" s="40" t="n"/>
      <c r="C26" s="40" t="n"/>
      <c r="D26" s="40" t="n"/>
      <c r="E26" s="41" t="n"/>
    </row>
    <row r="27"/>
    <row r="28"/>
    <row r="29">
      <c r="A29" s="2" t="inlineStr">
        <is>
          <t>Disposal ID</t>
        </is>
      </c>
      <c r="B29" s="2" t="inlineStr">
        <is>
          <t>CGT Due (€)</t>
        </is>
      </c>
    </row>
    <row r="30">
      <c r="A30" s="28" t="inlineStr">
        <is>
          <t>CGT-01</t>
        </is>
      </c>
      <c r="B30" s="29">
        <f>Disposals!Q3</f>
        <v/>
      </c>
    </row>
    <row r="31">
      <c r="A31" s="30" t="inlineStr">
        <is>
          <t>CGT-02</t>
        </is>
      </c>
      <c r="B31" s="31">
        <f>Disposals!Q4</f>
        <v/>
      </c>
    </row>
    <row r="32">
      <c r="A32" s="28" t="inlineStr">
        <is>
          <t>CGT-03</t>
        </is>
      </c>
      <c r="B32" s="29">
        <f>Disposals!Q5</f>
        <v/>
      </c>
    </row>
    <row r="33">
      <c r="A33" s="30" t="inlineStr">
        <is>
          <t>CGT-04</t>
        </is>
      </c>
      <c r="B33" s="31">
        <f>Disposals!Q6</f>
        <v/>
      </c>
    </row>
    <row r="34">
      <c r="A34" s="28" t="inlineStr">
        <is>
          <t>CGT-05</t>
        </is>
      </c>
      <c r="B34" s="29">
        <f>Disposals!Q7</f>
        <v/>
      </c>
    </row>
    <row r="35">
      <c r="A35" s="30" t="inlineStr">
        <is>
          <t>CGT-06</t>
        </is>
      </c>
      <c r="B35" s="31">
        <f>Disposals!Q8</f>
        <v/>
      </c>
    </row>
    <row r="36">
      <c r="A36" s="28" t="inlineStr">
        <is>
          <t>CGT-07</t>
        </is>
      </c>
      <c r="B36" s="29">
        <f>Disposals!Q9</f>
        <v/>
      </c>
    </row>
    <row r="37">
      <c r="A37" s="30" t="inlineStr">
        <is>
          <t>CGT-08</t>
        </is>
      </c>
      <c r="B37" s="31">
        <f>Disposals!Q10</f>
        <v/>
      </c>
    </row>
    <row r="38">
      <c r="A38" s="28" t="inlineStr">
        <is>
          <t>CGT-09</t>
        </is>
      </c>
      <c r="B38" s="29">
        <f>Disposals!Q11</f>
        <v/>
      </c>
    </row>
    <row r="39"/>
    <row r="40"/>
    <row r="41">
      <c r="A41" s="2" t="inlineStr">
        <is>
          <t>Asset Type</t>
        </is>
      </c>
      <c r="B41" s="2" t="inlineStr">
        <is>
          <t>Taxable Gain (€)</t>
        </is>
      </c>
    </row>
    <row r="42">
      <c r="A42" s="32" t="inlineStr">
        <is>
          <t>Shares</t>
        </is>
      </c>
      <c r="B42" s="29">
        <f>SUMIF(Disposals!B3:B11,"Shares",Disposals!O3:O11)</f>
        <v/>
      </c>
    </row>
    <row r="43">
      <c r="A43" s="33" t="inlineStr">
        <is>
          <t>Property</t>
        </is>
      </c>
      <c r="B43" s="31">
        <f>SUMIF(Disposals!B3:B11,"Property",Disposals!O3:O11)</f>
        <v/>
      </c>
    </row>
    <row r="44">
      <c r="A44" s="32" t="inlineStr">
        <is>
          <t>Land</t>
        </is>
      </c>
      <c r="B44" s="29">
        <f>SUMIF(Disposals!B3:B11,"Land",Disposals!O3:O11)</f>
        <v/>
      </c>
    </row>
    <row r="45">
      <c r="A45" s="33" t="inlineStr">
        <is>
          <t>Chattel</t>
        </is>
      </c>
      <c r="B45" s="31">
        <f>SUMIF(Disposals!B3:B11,"Chattel",Disposals!O3:O11)</f>
        <v/>
      </c>
    </row>
    <row r="46">
      <c r="A46" s="32" t="inlineStr">
        <is>
          <t>Art/Collectible</t>
        </is>
      </c>
      <c r="B46" s="29">
        <f>SUMIF(Disposals!B3:B11,"Art/Collectible",Disposals!O3:O11)</f>
        <v/>
      </c>
    </row>
  </sheetData>
  <mergeCells count="4">
    <mergeCell ref="A1:E1"/>
    <mergeCell ref="A12:C12"/>
    <mergeCell ref="A24:C24"/>
    <mergeCell ref="A26:E2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60" customWidth="1" min="3" max="3"/>
  </cols>
  <sheetData>
    <row r="1" ht="28" customHeight="1">
      <c r="A1" s="1" t="inlineStr">
        <is>
          <t>Capital Gains Tax (CGT) Workbook — User Instructions</t>
        </is>
      </c>
    </row>
    <row r="2"/>
    <row r="3" ht="20" customHeight="1">
      <c r="A3" s="34" t="inlineStr">
        <is>
          <t>Purpose of this Workbook</t>
        </is>
      </c>
      <c r="B3" s="40" t="n"/>
      <c r="C3" s="41" t="n"/>
    </row>
    <row r="4" ht="30" customHeight="1">
      <c r="B4" s="21" t="inlineStr">
        <is>
          <t>Overview</t>
        </is>
      </c>
      <c r="C4" s="35" t="inlineStr">
        <is>
          <t>This workbook helps Irish taxpayers and their advisers estimate Capital Gains Tax (CGT) liabilities on asset disposals in the Republic of Ireland.</t>
        </is>
      </c>
    </row>
    <row r="5" ht="30" customHeight="1">
      <c r="B5" s="21" t="inlineStr">
        <is>
          <t>Disclaimer</t>
        </is>
      </c>
      <c r="C5" s="35" t="inlineStr">
        <is>
          <t>This workbook is for estimation purposes only. Always verify computations against Revenue guidance at www.revenue.ie before filing.</t>
        </is>
      </c>
    </row>
    <row r="6"/>
    <row r="7" ht="20" customHeight="1">
      <c r="A7" s="34" t="inlineStr">
        <is>
          <t>Sheet Guide</t>
        </is>
      </c>
      <c r="B7" s="40" t="n"/>
      <c r="C7" s="41" t="n"/>
    </row>
    <row r="8" ht="30" customHeight="1">
      <c r="B8" s="21" t="inlineStr">
        <is>
          <t>Disposals</t>
        </is>
      </c>
      <c r="C8" s="35" t="inlineStr">
        <is>
          <t>Enter each asset disposal on a separate row. Input cells are highlighted in yellow. Calculated fields update automatically.</t>
        </is>
      </c>
    </row>
    <row r="9" ht="30" customHeight="1">
      <c r="B9" s="21" t="inlineStr">
        <is>
          <t>Rates &amp; Summary</t>
        </is>
      </c>
      <c r="C9" s="35" t="inlineStr">
        <is>
          <t>Displays the CGT rate reference table (standard 33%), a full summary of gains, losses and CGT due, and two charts for visual analysis.</t>
        </is>
      </c>
    </row>
    <row r="10" ht="30" customHeight="1">
      <c r="B10" s="21" t="inlineStr">
        <is>
          <t>Instructions</t>
        </is>
      </c>
      <c r="C10" s="35" t="inlineStr">
        <is>
          <t>This sheet — guidance on how to use the workbook.</t>
        </is>
      </c>
    </row>
    <row r="11"/>
    <row r="12" ht="20" customHeight="1">
      <c r="A12" s="34" t="inlineStr">
        <is>
          <t>How to Enter Disposals</t>
        </is>
      </c>
      <c r="B12" s="40" t="n"/>
      <c r="C12" s="41" t="n"/>
    </row>
    <row r="13" ht="30" customHeight="1">
      <c r="B13" s="21" t="inlineStr">
        <is>
          <t>Asset Type</t>
        </is>
      </c>
      <c r="C13" s="35" t="inlineStr">
        <is>
          <t>Select or type the asset category (Shares, Property, Land, Chattel, Art/Collectible, Other). The CGT rate is looked up automatically.</t>
        </is>
      </c>
    </row>
    <row r="14" ht="30" customHeight="1">
      <c r="B14" s="21" t="inlineStr">
        <is>
          <t>Acquisition Date / Disposal Date</t>
        </is>
      </c>
      <c r="C14" s="35" t="inlineStr">
        <is>
          <t>Enter dates in DD/MM/YYYY format (e.g. 15/03/2026). The acquisition date determines indexation eligibility.</t>
        </is>
      </c>
    </row>
    <row r="15" ht="30" customHeight="1">
      <c r="B15" s="21" t="inlineStr">
        <is>
          <t>Acquisition Cost (€)</t>
        </is>
      </c>
      <c r="C15" s="35" t="inlineStr">
        <is>
          <t>Enter the original purchase price paid for the asset, in euro.</t>
        </is>
      </c>
    </row>
    <row r="16" ht="30" customHeight="1">
      <c r="B16" s="21" t="inlineStr">
        <is>
          <t>Enhancement Costs (€)</t>
        </is>
      </c>
      <c r="C16" s="35" t="inlineStr">
        <is>
          <t>Capital expenditure that enhances the value of the asset (e.g. renovation, extension). Revenue criteria apply.</t>
        </is>
      </c>
    </row>
    <row r="17" ht="30" customHeight="1">
      <c r="B17" s="21" t="inlineStr">
        <is>
          <t>Disposal Proceeds (€)</t>
        </is>
      </c>
      <c r="C17" s="35" t="inlineStr">
        <is>
          <t>Enter the full consideration received on disposal (sale price, market value, or deemed consideration).</t>
        </is>
      </c>
    </row>
    <row r="18" ht="30" customHeight="1">
      <c r="B18" s="21" t="inlineStr">
        <is>
          <t>Incidental Costs (€)</t>
        </is>
      </c>
      <c r="C18" s="35" t="inlineStr">
        <is>
          <t>Legal, agent, surveyor and other incidental costs of acquisition or disposal allowable under TCA 1997.</t>
        </is>
      </c>
    </row>
    <row r="19" ht="30" customHeight="1">
      <c r="B19" s="21" t="inlineStr">
        <is>
          <t>Indexation/Relief Adjustment (€)</t>
        </is>
      </c>
      <c r="C19" s="35" t="inlineStr">
        <is>
          <t>Enter any indexation relief (for acquisitions before 01/01/2003) or other Revenue-approved relief amounts.</t>
        </is>
      </c>
    </row>
    <row r="20" ht="30" customHeight="1">
      <c r="B20" s="21" t="inlineStr">
        <is>
          <t>Losses Brought Forward (€)</t>
        </is>
      </c>
      <c r="C20" s="35" t="inlineStr">
        <is>
          <t>Enter any unused CGT losses from prior years to be offset against the current gain.</t>
        </is>
      </c>
    </row>
    <row r="21"/>
    <row r="22" ht="20" customHeight="1">
      <c r="A22" s="34" t="inlineStr">
        <is>
          <t>Irish CGT Basics</t>
        </is>
      </c>
      <c r="B22" s="40" t="n"/>
      <c r="C22" s="41" t="n"/>
    </row>
    <row r="23" ht="30" customHeight="1">
      <c r="B23" s="21" t="inlineStr">
        <is>
          <t>Standard Rate</t>
        </is>
      </c>
      <c r="C23" s="35" t="inlineStr">
        <is>
          <t>The standard rate of CGT in Ireland is 33% (as at 2026). This applies to most asset disposals.</t>
        </is>
      </c>
    </row>
    <row r="24" ht="30" customHeight="1">
      <c r="B24" s="21" t="inlineStr">
        <is>
          <t>Annual Exemption</t>
        </is>
      </c>
      <c r="C24" s="35" t="inlineStr">
        <is>
          <t>Each individual has an annual CGT exemption of €1,270. This workbook does not apply the exemption automatically — deduct it manually from Losses Brought Forward if appropriate.</t>
        </is>
      </c>
    </row>
    <row r="25" ht="30" customHeight="1">
      <c r="B25" s="21" t="inlineStr">
        <is>
          <t>Loss Relief</t>
        </is>
      </c>
      <c r="C25" s="35" t="inlineStr">
        <is>
          <t>Capital losses may generally be offset against capital gains in the same or future years. Losses cannot be offset against income.</t>
        </is>
      </c>
    </row>
    <row r="26" ht="30" customHeight="1">
      <c r="B26" s="21" t="inlineStr">
        <is>
          <t>Filing Deadlines</t>
        </is>
      </c>
      <c r="C26" s="35" t="inlineStr">
        <is>
          <t>Initial period (Jan–Nov disposals): CGT return and payment due 15 December. December disposals: payment due 31 January following year. Check Revenue for exact dates.</t>
        </is>
      </c>
    </row>
    <row r="27" ht="30" customHeight="1">
      <c r="B27" s="21" t="inlineStr">
        <is>
          <t>Principal Private Residence</t>
        </is>
      </c>
      <c r="C27" s="35" t="inlineStr">
        <is>
          <t>Gains on the sale of your main home may be wholly or partly exempt under PPR Relief — this relief is NOT computed in this workbook.</t>
        </is>
      </c>
    </row>
    <row r="28" ht="30" customHeight="1">
      <c r="B28" s="21" t="inlineStr">
        <is>
          <t>Retirement Relief</t>
        </is>
      </c>
      <c r="C28" s="35" t="inlineStr">
        <is>
          <t>Available for qualifying business or farm disposals. Professional advice is recommended.</t>
        </is>
      </c>
    </row>
    <row r="29"/>
    <row r="30" ht="20" customHeight="1">
      <c r="A30" s="34" t="inlineStr">
        <is>
          <t>Colour Key</t>
        </is>
      </c>
      <c r="B30" s="40" t="n"/>
      <c r="C30" s="41" t="n"/>
    </row>
    <row r="31" ht="30" customHeight="1">
      <c r="B31" s="36" t="inlineStr">
        <is>
          <t>Yellow Cells</t>
        </is>
      </c>
      <c r="C31" s="35" t="inlineStr">
        <is>
          <t>User input — enter your data here.</t>
        </is>
      </c>
    </row>
    <row r="32" ht="30" customHeight="1">
      <c r="B32" s="37" t="inlineStr">
        <is>
          <t>Green Values</t>
        </is>
      </c>
      <c r="C32" s="35" t="inlineStr">
        <is>
          <t>Positive gains or CGT due — calculated automatically.</t>
        </is>
      </c>
    </row>
    <row r="33" ht="30" customHeight="1">
      <c r="B33" s="38" t="inlineStr">
        <is>
          <t>Red Values</t>
        </is>
      </c>
      <c r="C33" s="35" t="inlineStr">
        <is>
          <t>Losses or negative values — check these carefully.</t>
        </is>
      </c>
    </row>
    <row r="34" ht="30" customHeight="1">
      <c r="B34" s="39" t="inlineStr">
        <is>
          <t>Teal Headers</t>
        </is>
      </c>
      <c r="C34" s="35" t="inlineStr">
        <is>
          <t>Column headings and section titles — do not edit.</t>
        </is>
      </c>
    </row>
    <row r="35"/>
    <row r="36" ht="20" customHeight="1">
      <c r="A36" s="34" t="inlineStr">
        <is>
          <t>Further Help</t>
        </is>
      </c>
      <c r="B36" s="40" t="n"/>
      <c r="C36" s="41" t="n"/>
    </row>
    <row r="37" ht="30" customHeight="1">
      <c r="B37" s="21" t="inlineStr">
        <is>
          <t>Revenue Website</t>
        </is>
      </c>
      <c r="C37" s="35" t="inlineStr">
        <is>
          <t>www.revenue.ie — CGT section contains guides, forms (CG1, Form 11) and payment options.</t>
        </is>
      </c>
    </row>
    <row r="38" ht="30" customHeight="1">
      <c r="B38" s="21" t="inlineStr">
        <is>
          <t>Citizens Information</t>
        </is>
      </c>
      <c r="C38" s="35" t="inlineStr">
        <is>
          <t>www.citizensinformation.ie — plain-English guide to CGT in Ireland.</t>
        </is>
      </c>
    </row>
  </sheetData>
  <mergeCells count="7">
    <mergeCell ref="A1:C1"/>
    <mergeCell ref="A3:C3"/>
    <mergeCell ref="A7:C7"/>
    <mergeCell ref="A12:C12"/>
    <mergeCell ref="A22:C22"/>
    <mergeCell ref="A30:C30"/>
    <mergeCell ref="A36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2026-06-19T01:46:58Z</dcterms:created>
  <dcterms:modified xmlns:dcterms="http://purl.org/dc/terms/" xmlns:xsi="http://www.w3.org/2001/XMLSchema-instance" xsi:type="dcterms:W3CDTF">2026-06-19T01:46:58Z</dcterms:modified>
</cp:coreProperties>
</file>