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urse Comparison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Instructions" sheetId="3" state="visible" r:id="rId3"/>
  </sheets>
  <definedNames>
    <definedName name="_xlnm._FilterDatabase" localSheetId="0" hidden="1">'Course Comparison'!$A$1:$T$101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;[Red]-0"/>
    <numFmt numFmtId="165" formatCode="&quot;€&quot;#,##0.00"/>
    <numFmt numFmtId="166" formatCode="0.0%"/>
    <numFmt numFmtId="167" formatCode="DD/MM/YYYY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1E293B"/>
      <sz val="10"/>
    </font>
    <font>
      <name val="Aptos"/>
      <b val="1"/>
      <color rgb="00FFFFFF"/>
      <sz val="10"/>
    </font>
    <font>
      <name val="Aptos"/>
      <b val="1"/>
      <color rgb="001E293B"/>
      <sz val="10"/>
    </font>
    <font>
      <name val="Aptos Display"/>
      <b val="1"/>
      <color rgb="00FFFFFF"/>
      <sz val="16"/>
    </font>
  </fonts>
  <fills count="10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8FAFC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14B8A6"/>
      </patternFill>
    </fill>
    <fill>
      <patternFill patternType="solid">
        <fgColor rgb="00F0FDFA"/>
      </patternFill>
    </fill>
    <fill>
      <patternFill patternType="solid">
        <fgColor rgb="00E0F2FE"/>
      </patternFill>
    </fill>
    <fill>
      <patternFill patternType="solid">
        <fgColor rgb="001E293B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center" wrapText="1"/>
    </xf>
    <xf numFmtId="1" fontId="2" fillId="4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1" fontId="2" fillId="3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2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1" fontId="2" fillId="5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2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 wrapText="1"/>
    </xf>
    <xf numFmtId="1" fontId="4" fillId="7" borderId="1" applyAlignment="1" pivotButton="0" quotePrefix="0" xfId="0">
      <alignment horizontal="center" vertical="center"/>
    </xf>
    <xf numFmtId="165" fontId="4" fillId="7" borderId="1" applyAlignment="1" pivotButton="0" quotePrefix="0" xfId="0">
      <alignment horizontal="center" vertical="center"/>
    </xf>
    <xf numFmtId="166" fontId="4" fillId="7" borderId="1" applyAlignment="1" pivotButton="0" quotePrefix="0" xfId="0">
      <alignment horizontal="center" vertical="center"/>
    </xf>
    <xf numFmtId="0" fontId="4" fillId="8" borderId="1" applyAlignment="1" pivotButton="0" quotePrefix="0" xfId="0">
      <alignment horizontal="left" vertical="center" wrapText="1"/>
    </xf>
    <xf numFmtId="0" fontId="5" fillId="9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/>
    </xf>
    <xf numFmtId="1" fontId="4" fillId="7" borderId="1" applyAlignment="1" pivotButton="0" quotePrefix="0" xfId="0">
      <alignment horizontal="left" vertical="center"/>
    </xf>
    <xf numFmtId="0" fontId="1" fillId="2" borderId="1" applyAlignment="1" pivotButton="0" quotePrefix="0" xfId="0">
      <alignment horizontal="center" vertical="center"/>
    </xf>
    <xf numFmtId="1" fontId="2" fillId="4" borderId="1" applyAlignment="1" pivotButton="0" quotePrefix="0" xfId="0">
      <alignment horizontal="left" vertical="center"/>
    </xf>
    <xf numFmtId="165" fontId="2" fillId="4" borderId="1" applyAlignment="1" pivotButton="0" quotePrefix="0" xfId="0">
      <alignment horizontal="left" vertical="center"/>
    </xf>
    <xf numFmtId="165" fontId="4" fillId="7" borderId="1" applyAlignment="1" pivotButton="0" quotePrefix="0" xfId="0">
      <alignment horizontal="left" vertical="center"/>
    </xf>
    <xf numFmtId="167" fontId="2" fillId="4" borderId="1" applyAlignment="1" pivotButton="0" quotePrefix="0" xfId="0">
      <alignment horizontal="left" vertical="center"/>
    </xf>
    <xf numFmtId="2" fontId="4" fillId="7" borderId="1" applyAlignment="1" pivotButton="0" quotePrefix="0" xfId="0">
      <alignment horizontal="left" vertical="center"/>
    </xf>
    <xf numFmtId="0" fontId="4" fillId="7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7" fontId="2" fillId="4" borderId="1" applyAlignment="1" pivotButton="0" quotePrefix="0" xfId="0">
      <alignment horizontal="left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ont>
        <name val="Aptos"/>
        <b val="1"/>
        <color rgb="00FFFFFF"/>
        <sz val="10"/>
      </font>
      <fill>
        <patternFill patternType="solid">
          <fgColor rgb="0022C55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Indicative CAO Points and Applicant Points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'Course Comparison'!H1</f>
            </strRef>
          </tx>
          <spPr>
            <a:solidFill xmlns:a="http://schemas.openxmlformats.org/drawingml/2006/main">
              <a:srgbClr val="1E293B"/>
            </a:solidFill>
            <a:ln xmlns:a="http://schemas.openxmlformats.org/drawingml/2006/main">
              <a:solidFill>
                <a:srgbClr val="1E293B"/>
              </a:solidFill>
              <a:prstDash val="solid"/>
            </a:ln>
          </spPr>
          <cat>
            <numRef>
              <f>'Course Comparison'!$D$2:$D$101</f>
            </numRef>
          </cat>
          <val>
            <numRef>
              <f>'Course Comparison'!$H$2:$H$101</f>
            </numRef>
          </val>
        </ser>
        <ser>
          <idx val="1"/>
          <order val="1"/>
          <tx>
            <strRef>
              <f>'Course Comparison'!K1</f>
            </strRef>
          </tx>
          <spPr>
            <a:solidFill xmlns:a="http://schemas.openxmlformats.org/drawingml/2006/main">
              <a:srgbClr val="C8102E"/>
            </a:solidFill>
            <a:ln xmlns:a="http://schemas.openxmlformats.org/drawingml/2006/main">
              <a:solidFill>
                <a:srgbClr val="C8102E"/>
              </a:solidFill>
              <a:prstDash val="solid"/>
            </a:ln>
          </spPr>
          <cat>
            <numRef>
              <f>'Course Comparison'!$D$2:$D$101</f>
            </numRef>
          </cat>
          <val>
            <numRef>
              <f>'Course Comparison'!$K$2:$K$101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Course title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Points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Total Estimated Annual Cost by Course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'Course Comparison'!O1</f>
            </strRef>
          </tx>
          <spPr>
            <a:solidFill xmlns:a="http://schemas.openxmlformats.org/drawingml/2006/main">
              <a:srgbClr val="16A34A"/>
            </a:solidFill>
            <a:ln xmlns:a="http://schemas.openxmlformats.org/drawingml/2006/main">
              <a:solidFill>
                <a:srgbClr val="16A34A"/>
              </a:solidFill>
              <a:prstDash val="solid"/>
            </a:ln>
          </spPr>
          <cat>
            <numRef>
              <f>'Course Comparison'!$D$2:$D$101</f>
            </numRef>
          </cat>
          <val>
            <numRef>
              <f>'Course Comparison'!$O$2:$O$101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Total annual cost (€)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Course title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Suitability Overview</a:t>
            </a:r>
          </a:p>
        </rich>
      </tx>
    </title>
    <plotArea>
      <doughnutChart>
        <varyColors val="1"/>
        <ser>
          <idx val="0"/>
          <order val="0"/>
          <tx>
            <strRef>
              <f>'Dashboard'!H3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6A34A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C2626"/>
              </a:solidFill>
              <a:ln xmlns:a="http://schemas.openxmlformats.org/drawingml/2006/main">
                <a:prstDash val="solid"/>
              </a:ln>
            </spPr>
          </dPt>
          <cat>
            <numRef>
              <f>'Dashboard'!$G$4:$G$5</f>
            </numRef>
          </cat>
          <val>
            <numRef>
              <f>'Dashboard'!$H$4:$H$5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14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14</row>
      <rowOff>0</rowOff>
    </from>
    <ext cx="57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31</row>
      <rowOff>0</rowOff>
    </from>
    <ext cx="432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9" customWidth="1" min="2" max="2"/>
    <col width="14" customWidth="1" min="3" max="3"/>
    <col width="29" customWidth="1" min="4" max="4"/>
    <col width="11" customWidth="1" min="5" max="5"/>
    <col width="14" customWidth="1" min="6" max="6"/>
    <col width="15" customWidth="1" min="7" max="7"/>
    <col width="18" customWidth="1" min="8" max="8"/>
    <col width="14" customWidth="1" min="9" max="9"/>
    <col width="20" customWidth="1" min="10" max="10"/>
    <col width="15" customWidth="1" min="11" max="11"/>
    <col width="14" customWidth="1" min="12" max="12"/>
    <col width="15" customWidth="1" min="13" max="13"/>
    <col width="19" customWidth="1" min="14" max="14"/>
    <col width="19" customWidth="1" min="15" max="15"/>
    <col width="29" customWidth="1" min="16" max="16"/>
    <col width="16" customWidth="1" min="17" max="17"/>
    <col width="15" customWidth="1" min="18" max="18"/>
    <col width="14" customWidth="1" min="19" max="19"/>
    <col width="13" customWidth="1" min="20" max="20"/>
  </cols>
  <sheetData>
    <row r="1" ht="42" customHeight="1">
      <c r="A1" s="1" t="inlineStr">
        <is>
          <t>Preference No.</t>
        </is>
      </c>
      <c r="B1" s="1" t="inlineStr">
        <is>
          <t>Institution</t>
        </is>
      </c>
      <c r="C1" s="1" t="inlineStr">
        <is>
          <t>Course Code</t>
        </is>
      </c>
      <c r="D1" s="1" t="inlineStr">
        <is>
          <t>Course Title</t>
        </is>
      </c>
      <c r="E1" s="1" t="inlineStr">
        <is>
          <t>NFQ Level</t>
        </is>
      </c>
      <c r="F1" s="1" t="inlineStr">
        <is>
          <t>Location</t>
        </is>
      </c>
      <c r="G1" s="1" t="inlineStr">
        <is>
          <t>Course Duration (Years)</t>
        </is>
      </c>
      <c r="H1" s="1" t="inlineStr">
        <is>
          <t>Indicative 2026 Points
(planning estimate)</t>
        </is>
      </c>
      <c r="I1" s="1" t="inlineStr">
        <is>
          <t>Points Change</t>
        </is>
      </c>
      <c r="J1" s="1" t="inlineStr">
        <is>
          <t>Minimum Subject
Requirements Met?</t>
        </is>
      </c>
      <c r="K1" s="1" t="inlineStr">
        <is>
          <t>Applicant Points</t>
        </is>
      </c>
      <c r="L1" s="1" t="inlineStr">
        <is>
          <t>Points Buffer</t>
        </is>
      </c>
      <c r="M1" s="1" t="inlineStr">
        <is>
          <t>Annual Fees (€)</t>
        </is>
      </c>
      <c r="N1" s="1" t="inlineStr">
        <is>
          <t>Estimated Annual
Living Costs (€)</t>
        </is>
      </c>
      <c r="O1" s="1" t="inlineStr">
        <is>
          <t>Total Estimated
Annual Cost (€)</t>
        </is>
      </c>
      <c r="P1" s="1" t="inlineStr">
        <is>
          <t>Commute / Accommodation</t>
        </is>
      </c>
      <c r="Q1" s="1" t="inlineStr">
        <is>
          <t>Course Interest
Rating (1–5)</t>
        </is>
      </c>
      <c r="R1" s="1" t="inlineStr">
        <is>
          <t>Career Fit
Rating (1–5)</t>
        </is>
      </c>
      <c r="S1" s="1" t="inlineStr">
        <is>
          <t>Overall Score</t>
        </is>
      </c>
      <c r="T1" s="1" t="inlineStr">
        <is>
          <t>Suitable?</t>
        </is>
      </c>
    </row>
    <row r="2" ht="28" customHeight="1">
      <c r="A2" s="2" t="n">
        <v>1</v>
      </c>
      <c r="B2" s="3" t="inlineStr">
        <is>
          <t>Trinity College Dublin</t>
        </is>
      </c>
      <c r="C2" s="3" t="inlineStr">
        <is>
          <t>TR032</t>
        </is>
      </c>
      <c r="D2" s="4" t="inlineStr">
        <is>
          <t>Computer Science</t>
        </is>
      </c>
      <c r="E2" s="2" t="n">
        <v>8</v>
      </c>
      <c r="F2" s="3" t="inlineStr">
        <is>
          <t>Dublin</t>
        </is>
      </c>
      <c r="G2" s="2" t="n">
        <v>4</v>
      </c>
      <c r="H2" s="5" t="n">
        <v>566</v>
      </c>
      <c r="I2" s="6" t="n">
        <v>8</v>
      </c>
      <c r="J2" s="2" t="inlineStr">
        <is>
          <t>Yes</t>
        </is>
      </c>
      <c r="K2" s="7">
        <f>IF($A2="","",'Dashboard'!$B$4)</f>
        <v/>
      </c>
      <c r="L2" s="8">
        <f>IF($A2="","",$K2-$H2)</f>
        <v/>
      </c>
      <c r="M2" s="9" t="n">
        <v>3500</v>
      </c>
      <c r="N2" s="9" t="n">
        <v>15000</v>
      </c>
      <c r="O2" s="10">
        <f>IF($A2="","",$M2+$N2)</f>
        <v/>
      </c>
      <c r="P2" s="4" t="inlineStr">
        <is>
          <t>Student accommodation in Dublin</t>
        </is>
      </c>
      <c r="Q2" s="2" t="n">
        <v>5</v>
      </c>
      <c r="R2" s="2" t="n">
        <v>4</v>
      </c>
      <c r="S2" s="11">
        <f>IF(OR($A2="",$Q2="",$R2=""),"",ROUND(($Q2*40%)+($R2*40%)+(IF($L2&gt;=0,20%,0)),2))</f>
        <v/>
      </c>
      <c r="T2" s="12">
        <f>IF($A2="","",IF(AND($J2="Yes",$L2&gt;=0),"Yes","Review"))</f>
        <v/>
      </c>
    </row>
    <row r="3" ht="28" customHeight="1">
      <c r="A3" s="2" t="n">
        <v>2</v>
      </c>
      <c r="B3" s="3" t="inlineStr">
        <is>
          <t>University College Dublin</t>
        </is>
      </c>
      <c r="C3" s="3" t="inlineStr">
        <is>
          <t>DN650</t>
        </is>
      </c>
      <c r="D3" s="4" t="inlineStr">
        <is>
          <t>Commerce</t>
        </is>
      </c>
      <c r="E3" s="2" t="n">
        <v>8</v>
      </c>
      <c r="F3" s="3" t="inlineStr">
        <is>
          <t>Dublin</t>
        </is>
      </c>
      <c r="G3" s="2" t="n">
        <v>4</v>
      </c>
      <c r="H3" s="5" t="n">
        <v>520</v>
      </c>
      <c r="I3" s="6" t="n">
        <v>3</v>
      </c>
      <c r="J3" s="2" t="inlineStr">
        <is>
          <t>Yes</t>
        </is>
      </c>
      <c r="K3" s="13">
        <f>IF($A3="","",'Dashboard'!$B$4)</f>
        <v/>
      </c>
      <c r="L3" s="14">
        <f>IF($A3="","",$K3-$H3)</f>
        <v/>
      </c>
      <c r="M3" s="9" t="n">
        <v>3500</v>
      </c>
      <c r="N3" s="9" t="n">
        <v>14500</v>
      </c>
      <c r="O3" s="15">
        <f>IF($A3="","",$M3+$N3)</f>
        <v/>
      </c>
      <c r="P3" s="4" t="inlineStr">
        <is>
          <t>Commute from Kildare</t>
        </is>
      </c>
      <c r="Q3" s="2" t="n">
        <v>4</v>
      </c>
      <c r="R3" s="2" t="n">
        <v>5</v>
      </c>
      <c r="S3" s="16">
        <f>IF(OR($A3="",$Q3="",$R3=""),"",ROUND(($Q3*40%)+($R3*40%)+(IF($L3&gt;=0,20%,0)),2))</f>
        <v/>
      </c>
      <c r="T3" s="17">
        <f>IF($A3="","",IF(AND($J3="Yes",$L3&gt;=0),"Yes","Review"))</f>
        <v/>
      </c>
    </row>
    <row r="4" ht="28" customHeight="1">
      <c r="A4" s="2" t="n">
        <v>3</v>
      </c>
      <c r="B4" s="3" t="inlineStr">
        <is>
          <t>University College Cork</t>
        </is>
      </c>
      <c r="C4" s="3" t="inlineStr">
        <is>
          <t>CK600</t>
        </is>
      </c>
      <c r="D4" s="4" t="inlineStr">
        <is>
          <t>Engineering</t>
        </is>
      </c>
      <c r="E4" s="2" t="n">
        <v>8</v>
      </c>
      <c r="F4" s="3" t="inlineStr">
        <is>
          <t>Cork</t>
        </is>
      </c>
      <c r="G4" s="2" t="n">
        <v>4</v>
      </c>
      <c r="H4" s="5" t="n">
        <v>512</v>
      </c>
      <c r="I4" s="6" t="n">
        <v>-5</v>
      </c>
      <c r="J4" s="2" t="inlineStr">
        <is>
          <t>Yes</t>
        </is>
      </c>
      <c r="K4" s="7">
        <f>IF($A4="","",'Dashboard'!$B$4)</f>
        <v/>
      </c>
      <c r="L4" s="8">
        <f>IF($A4="","",$K4-$H4)</f>
        <v/>
      </c>
      <c r="M4" s="9" t="n">
        <v>3500</v>
      </c>
      <c r="N4" s="9" t="n">
        <v>11500</v>
      </c>
      <c r="O4" s="10">
        <f>IF($A4="","",$M4+$N4)</f>
        <v/>
      </c>
      <c r="P4" s="4" t="inlineStr">
        <is>
          <t>Shared accommodation in Cork</t>
        </is>
      </c>
      <c r="Q4" s="2" t="n">
        <v>4</v>
      </c>
      <c r="R4" s="2" t="n">
        <v>4</v>
      </c>
      <c r="S4" s="11">
        <f>IF(OR($A4="",$Q4="",$R4=""),"",ROUND(($Q4*40%)+($R4*40%)+(IF($L4&gt;=0,20%,0)),2))</f>
        <v/>
      </c>
      <c r="T4" s="12">
        <f>IF($A4="","",IF(AND($J4="Yes",$L4&gt;=0),"Yes","Review"))</f>
        <v/>
      </c>
    </row>
    <row r="5" ht="28" customHeight="1">
      <c r="A5" s="2" t="n">
        <v>4</v>
      </c>
      <c r="B5" s="3" t="inlineStr">
        <is>
          <t>University of Galway</t>
        </is>
      </c>
      <c r="C5" s="3" t="inlineStr">
        <is>
          <t>GY206</t>
        </is>
      </c>
      <c r="D5" s="4" t="inlineStr">
        <is>
          <t>Business Information Systems</t>
        </is>
      </c>
      <c r="E5" s="2" t="n">
        <v>8</v>
      </c>
      <c r="F5" s="3" t="inlineStr">
        <is>
          <t>Galway</t>
        </is>
      </c>
      <c r="G5" s="2" t="n">
        <v>4</v>
      </c>
      <c r="H5" s="5" t="n">
        <v>430</v>
      </c>
      <c r="I5" s="6" t="n">
        <v>6</v>
      </c>
      <c r="J5" s="2" t="inlineStr">
        <is>
          <t>Yes</t>
        </is>
      </c>
      <c r="K5" s="13">
        <f>IF($A5="","",'Dashboard'!$B$4)</f>
        <v/>
      </c>
      <c r="L5" s="14">
        <f>IF($A5="","",$K5-$H5)</f>
        <v/>
      </c>
      <c r="M5" s="9" t="n">
        <v>3300</v>
      </c>
      <c r="N5" s="9" t="n">
        <v>10500</v>
      </c>
      <c r="O5" s="15">
        <f>IF($A5="","",$M5+$N5)</f>
        <v/>
      </c>
      <c r="P5" s="4" t="inlineStr">
        <is>
          <t>Shared accommodation in Galway</t>
        </is>
      </c>
      <c r="Q5" s="2" t="n">
        <v>4</v>
      </c>
      <c r="R5" s="2" t="n">
        <v>5</v>
      </c>
      <c r="S5" s="16">
        <f>IF(OR($A5="",$Q5="",$R5=""),"",ROUND(($Q5*40%)+($R5*40%)+(IF($L5&gt;=0,20%,0)),2))</f>
        <v/>
      </c>
      <c r="T5" s="17">
        <f>IF($A5="","",IF(AND($J5="Yes",$L5&gt;=0),"Yes","Review"))</f>
        <v/>
      </c>
    </row>
    <row r="6" ht="28" customHeight="1">
      <c r="A6" s="2" t="n">
        <v>5</v>
      </c>
      <c r="B6" s="3" t="inlineStr">
        <is>
          <t>University of Limerick</t>
        </is>
      </c>
      <c r="C6" s="3" t="inlineStr">
        <is>
          <t>LM050</t>
        </is>
      </c>
      <c r="D6" s="4" t="inlineStr">
        <is>
          <t>Psychology and Sociology</t>
        </is>
      </c>
      <c r="E6" s="2" t="n">
        <v>8</v>
      </c>
      <c r="F6" s="3" t="inlineStr">
        <is>
          <t>Limerick</t>
        </is>
      </c>
      <c r="G6" s="2" t="n">
        <v>4</v>
      </c>
      <c r="H6" s="5" t="n">
        <v>402</v>
      </c>
      <c r="I6" s="6" t="n">
        <v>-4</v>
      </c>
      <c r="J6" s="2" t="inlineStr">
        <is>
          <t>Yes</t>
        </is>
      </c>
      <c r="K6" s="7">
        <f>IF($A6="","",'Dashboard'!$B$4)</f>
        <v/>
      </c>
      <c r="L6" s="8">
        <f>IF($A6="","",$K6-$H6)</f>
        <v/>
      </c>
      <c r="M6" s="9" t="n">
        <v>3200</v>
      </c>
      <c r="N6" s="9" t="n">
        <v>9500</v>
      </c>
      <c r="O6" s="10">
        <f>IF($A6="","",$M6+$N6)</f>
        <v/>
      </c>
      <c r="P6" s="4" t="inlineStr">
        <is>
          <t>Campus accommodation in Limerick</t>
        </is>
      </c>
      <c r="Q6" s="2" t="n">
        <v>3</v>
      </c>
      <c r="R6" s="2" t="n">
        <v>4</v>
      </c>
      <c r="S6" s="11">
        <f>IF(OR($A6="",$Q6="",$R6=""),"",ROUND(($Q6*40%)+($R6*40%)+(IF($L6&gt;=0,20%,0)),2))</f>
        <v/>
      </c>
      <c r="T6" s="12">
        <f>IF($A6="","",IF(AND($J6="Yes",$L6&gt;=0),"Yes","Review"))</f>
        <v/>
      </c>
    </row>
    <row r="7" ht="28" customHeight="1">
      <c r="A7" s="2" t="n">
        <v>6</v>
      </c>
      <c r="B7" s="3" t="inlineStr">
        <is>
          <t>TU Dublin</t>
        </is>
      </c>
      <c r="C7" s="3" t="inlineStr">
        <is>
          <t>TU920</t>
        </is>
      </c>
      <c r="D7" s="4" t="inlineStr">
        <is>
          <t>Digital Marketing</t>
        </is>
      </c>
      <c r="E7" s="2" t="n">
        <v>8</v>
      </c>
      <c r="F7" s="3" t="inlineStr">
        <is>
          <t>Dublin</t>
        </is>
      </c>
      <c r="G7" s="2" t="n">
        <v>4</v>
      </c>
      <c r="H7" s="5" t="n">
        <v>380</v>
      </c>
      <c r="I7" s="6" t="n">
        <v>12</v>
      </c>
      <c r="J7" s="2" t="inlineStr">
        <is>
          <t>Yes</t>
        </is>
      </c>
      <c r="K7" s="13">
        <f>IF($A7="","",'Dashboard'!$B$4)</f>
        <v/>
      </c>
      <c r="L7" s="14">
        <f>IF($A7="","",$K7-$H7)</f>
        <v/>
      </c>
      <c r="M7" s="9" t="n">
        <v>3000</v>
      </c>
      <c r="N7" s="9" t="n">
        <v>13500</v>
      </c>
      <c r="O7" s="15">
        <f>IF($A7="","",$M7+$N7)</f>
        <v/>
      </c>
      <c r="P7" s="4" t="inlineStr">
        <is>
          <t>Commute by rail</t>
        </is>
      </c>
      <c r="Q7" s="2" t="n">
        <v>4</v>
      </c>
      <c r="R7" s="2" t="n">
        <v>4</v>
      </c>
      <c r="S7" s="16">
        <f>IF(OR($A7="",$Q7="",$R7=""),"",ROUND(($Q7*40%)+($R7*40%)+(IF($L7&gt;=0,20%,0)),2))</f>
        <v/>
      </c>
      <c r="T7" s="17">
        <f>IF($A7="","",IF(AND($J7="Yes",$L7&gt;=0),"Yes","Review"))</f>
        <v/>
      </c>
    </row>
    <row r="8" ht="28" customHeight="1">
      <c r="A8" s="2" t="n">
        <v>7</v>
      </c>
      <c r="B8" s="3" t="inlineStr">
        <is>
          <t>Munster Technological University</t>
        </is>
      </c>
      <c r="C8" s="3" t="inlineStr">
        <is>
          <t>MT571</t>
        </is>
      </c>
      <c r="D8" s="4" t="inlineStr">
        <is>
          <t>Civil Engineering</t>
        </is>
      </c>
      <c r="E8" s="2" t="n">
        <v>8</v>
      </c>
      <c r="F8" s="3" t="inlineStr">
        <is>
          <t>Cork</t>
        </is>
      </c>
      <c r="G8" s="2" t="n">
        <v>4</v>
      </c>
      <c r="H8" s="5" t="n">
        <v>430</v>
      </c>
      <c r="I8" s="6" t="n">
        <v>10</v>
      </c>
      <c r="J8" s="2" t="inlineStr">
        <is>
          <t>Yes</t>
        </is>
      </c>
      <c r="K8" s="7">
        <f>IF($A8="","",'Dashboard'!$B$4)</f>
        <v/>
      </c>
      <c r="L8" s="8">
        <f>IF($A8="","",$K8-$H8)</f>
        <v/>
      </c>
      <c r="M8" s="9" t="n">
        <v>3000</v>
      </c>
      <c r="N8" s="9" t="n">
        <v>9500</v>
      </c>
      <c r="O8" s="10">
        <f>IF($A8="","",$M8+$N8)</f>
        <v/>
      </c>
      <c r="P8" s="4" t="inlineStr">
        <is>
          <t>Family home commute</t>
        </is>
      </c>
      <c r="Q8" s="2" t="n">
        <v>4</v>
      </c>
      <c r="R8" s="2" t="n">
        <v>4</v>
      </c>
      <c r="S8" s="11">
        <f>IF(OR($A8="",$Q8="",$R8=""),"",ROUND(($Q8*40%)+($R8*40%)+(IF($L8&gt;=0,20%,0)),2))</f>
        <v/>
      </c>
      <c r="T8" s="12">
        <f>IF($A8="","",IF(AND($J8="Yes",$L8&gt;=0),"Yes","Review"))</f>
        <v/>
      </c>
    </row>
    <row r="9" ht="28" customHeight="1">
      <c r="A9" s="2" t="n">
        <v>8</v>
      </c>
      <c r="B9" s="3" t="inlineStr">
        <is>
          <t>South East Technological University</t>
        </is>
      </c>
      <c r="C9" s="3" t="inlineStr">
        <is>
          <t>SE101</t>
        </is>
      </c>
      <c r="D9" s="4" t="inlineStr">
        <is>
          <t>Business</t>
        </is>
      </c>
      <c r="E9" s="2" t="n">
        <v>8</v>
      </c>
      <c r="F9" s="3" t="inlineStr">
        <is>
          <t>Waterford</t>
        </is>
      </c>
      <c r="G9" s="2" t="n">
        <v>4</v>
      </c>
      <c r="H9" s="5" t="n">
        <v>350</v>
      </c>
      <c r="I9" s="6" t="n">
        <v>5</v>
      </c>
      <c r="J9" s="2" t="inlineStr">
        <is>
          <t>Yes</t>
        </is>
      </c>
      <c r="K9" s="13">
        <f>IF($A9="","",'Dashboard'!$B$4)</f>
        <v/>
      </c>
      <c r="L9" s="14">
        <f>IF($A9="","",$K9-$H9)</f>
        <v/>
      </c>
      <c r="M9" s="9" t="n">
        <v>3000</v>
      </c>
      <c r="N9" s="9" t="n">
        <v>8500</v>
      </c>
      <c r="O9" s="15">
        <f>IF($A9="","",$M9+$N9)</f>
        <v/>
      </c>
      <c r="P9" s="4" t="inlineStr">
        <is>
          <t>Accommodation in Waterford</t>
        </is>
      </c>
      <c r="Q9" s="2" t="n">
        <v>3</v>
      </c>
      <c r="R9" s="2" t="n">
        <v>3</v>
      </c>
      <c r="S9" s="16">
        <f>IF(OR($A9="",$Q9="",$R9=""),"",ROUND(($Q9*40%)+($R9*40%)+(IF($L9&gt;=0,20%,0)),2))</f>
        <v/>
      </c>
      <c r="T9" s="17">
        <f>IF($A9="","",IF(AND($J9="Yes",$L9&gt;=0),"Yes","Review"))</f>
        <v/>
      </c>
    </row>
    <row r="10" ht="28" customHeight="1">
      <c r="A10" s="2" t="n">
        <v>9</v>
      </c>
      <c r="B10" s="3" t="inlineStr">
        <is>
          <t>Maynooth University</t>
        </is>
      </c>
      <c r="C10" s="3" t="inlineStr">
        <is>
          <t>MH201</t>
        </is>
      </c>
      <c r="D10" s="4" t="inlineStr">
        <is>
          <t>Data Science</t>
        </is>
      </c>
      <c r="E10" s="2" t="n">
        <v>8</v>
      </c>
      <c r="F10" s="3" t="inlineStr">
        <is>
          <t>Maynooth</t>
        </is>
      </c>
      <c r="G10" s="2" t="n">
        <v>4</v>
      </c>
      <c r="H10" s="5" t="n">
        <v>455</v>
      </c>
      <c r="I10" s="6" t="n">
        <v>7</v>
      </c>
      <c r="J10" s="2" t="inlineStr">
        <is>
          <t>Yes</t>
        </is>
      </c>
      <c r="K10" s="7">
        <f>IF($A10="","",'Dashboard'!$B$4)</f>
        <v/>
      </c>
      <c r="L10" s="8">
        <f>IF($A10="","",$K10-$H10)</f>
        <v/>
      </c>
      <c r="M10" s="9" t="n">
        <v>3500</v>
      </c>
      <c r="N10" s="9" t="n">
        <v>11000</v>
      </c>
      <c r="O10" s="10">
        <f>IF($A10="","",$M10+$N10)</f>
        <v/>
      </c>
      <c r="P10" s="4" t="inlineStr">
        <is>
          <t>Commute from Dublin</t>
        </is>
      </c>
      <c r="Q10" s="2" t="n">
        <v>5</v>
      </c>
      <c r="R10" s="2" t="n">
        <v>5</v>
      </c>
      <c r="S10" s="11">
        <f>IF(OR($A10="",$Q10="",$R10=""),"",ROUND(($Q10*40%)+($R10*40%)+(IF($L10&gt;=0,20%,0)),2))</f>
        <v/>
      </c>
      <c r="T10" s="12">
        <f>IF($A10="","",IF(AND($J10="Yes",$L10&gt;=0),"Yes","Review"))</f>
        <v/>
      </c>
    </row>
    <row r="11" ht="28" customHeight="1">
      <c r="A11" s="2" t="n"/>
      <c r="B11" s="3" t="n"/>
      <c r="C11" s="3" t="n"/>
      <c r="D11" s="4" t="n"/>
      <c r="E11" s="2" t="n"/>
      <c r="F11" s="3" t="n"/>
      <c r="G11" s="2" t="n"/>
      <c r="H11" s="5" t="n"/>
      <c r="I11" s="6" t="n"/>
      <c r="J11" s="2" t="n"/>
      <c r="K11" s="13">
        <f>IF($A11="","",'Dashboard'!$B$4)</f>
        <v/>
      </c>
      <c r="L11" s="14">
        <f>IF($A11="","",$K11-$H11)</f>
        <v/>
      </c>
      <c r="M11" s="9" t="n"/>
      <c r="N11" s="9" t="n"/>
      <c r="O11" s="15">
        <f>IF($A11="","",$M11+$N11)</f>
        <v/>
      </c>
      <c r="P11" s="4" t="n"/>
      <c r="Q11" s="2" t="n"/>
      <c r="R11" s="2" t="n"/>
      <c r="S11" s="16">
        <f>IF(OR($A11="",$Q11="",$R11=""),"",ROUND(($Q11*40%)+($R11*40%)+(IF($L11&gt;=0,20%,0)),2))</f>
        <v/>
      </c>
      <c r="T11" s="17">
        <f>IF($A11="","",IF(AND($J11="Yes",$L11&gt;=0),"Yes","Review"))</f>
        <v/>
      </c>
    </row>
    <row r="12" ht="28" customHeight="1">
      <c r="A12" s="2" t="n"/>
      <c r="B12" s="3" t="n"/>
      <c r="C12" s="3" t="n"/>
      <c r="D12" s="4" t="n"/>
      <c r="E12" s="2" t="n"/>
      <c r="F12" s="3" t="n"/>
      <c r="G12" s="2" t="n"/>
      <c r="H12" s="5" t="n"/>
      <c r="I12" s="6" t="n"/>
      <c r="J12" s="2" t="n"/>
      <c r="K12" s="7">
        <f>IF($A12="","",'Dashboard'!$B$4)</f>
        <v/>
      </c>
      <c r="L12" s="8">
        <f>IF($A12="","",$K12-$H12)</f>
        <v/>
      </c>
      <c r="M12" s="9" t="n"/>
      <c r="N12" s="9" t="n"/>
      <c r="O12" s="10">
        <f>IF($A12="","",$M12+$N12)</f>
        <v/>
      </c>
      <c r="P12" s="4" t="n"/>
      <c r="Q12" s="2" t="n"/>
      <c r="R12" s="2" t="n"/>
      <c r="S12" s="11">
        <f>IF(OR($A12="",$Q12="",$R12=""),"",ROUND(($Q12*40%)+($R12*40%)+(IF($L12&gt;=0,20%,0)),2))</f>
        <v/>
      </c>
      <c r="T12" s="12">
        <f>IF($A12="","",IF(AND($J12="Yes",$L12&gt;=0),"Yes","Review"))</f>
        <v/>
      </c>
    </row>
    <row r="13" ht="28" customHeight="1">
      <c r="A13" s="2" t="n"/>
      <c r="B13" s="3" t="n"/>
      <c r="C13" s="3" t="n"/>
      <c r="D13" s="4" t="n"/>
      <c r="E13" s="2" t="n"/>
      <c r="F13" s="3" t="n"/>
      <c r="G13" s="2" t="n"/>
      <c r="H13" s="5" t="n"/>
      <c r="I13" s="6" t="n"/>
      <c r="J13" s="2" t="n"/>
      <c r="K13" s="13">
        <f>IF($A13="","",'Dashboard'!$B$4)</f>
        <v/>
      </c>
      <c r="L13" s="14">
        <f>IF($A13="","",$K13-$H13)</f>
        <v/>
      </c>
      <c r="M13" s="9" t="n"/>
      <c r="N13" s="9" t="n"/>
      <c r="O13" s="15">
        <f>IF($A13="","",$M13+$N13)</f>
        <v/>
      </c>
      <c r="P13" s="4" t="n"/>
      <c r="Q13" s="2" t="n"/>
      <c r="R13" s="2" t="n"/>
      <c r="S13" s="16">
        <f>IF(OR($A13="",$Q13="",$R13=""),"",ROUND(($Q13*40%)+($R13*40%)+(IF($L13&gt;=0,20%,0)),2))</f>
        <v/>
      </c>
      <c r="T13" s="17">
        <f>IF($A13="","",IF(AND($J13="Yes",$L13&gt;=0),"Yes","Review"))</f>
        <v/>
      </c>
    </row>
    <row r="14" ht="28" customHeight="1">
      <c r="A14" s="2" t="n"/>
      <c r="B14" s="3" t="n"/>
      <c r="C14" s="3" t="n"/>
      <c r="D14" s="4" t="n"/>
      <c r="E14" s="2" t="n"/>
      <c r="F14" s="3" t="n"/>
      <c r="G14" s="2" t="n"/>
      <c r="H14" s="5" t="n"/>
      <c r="I14" s="6" t="n"/>
      <c r="J14" s="2" t="n"/>
      <c r="K14" s="7">
        <f>IF($A14="","",'Dashboard'!$B$4)</f>
        <v/>
      </c>
      <c r="L14" s="8">
        <f>IF($A14="","",$K14-$H14)</f>
        <v/>
      </c>
      <c r="M14" s="9" t="n"/>
      <c r="N14" s="9" t="n"/>
      <c r="O14" s="10">
        <f>IF($A14="","",$M14+$N14)</f>
        <v/>
      </c>
      <c r="P14" s="4" t="n"/>
      <c r="Q14" s="2" t="n"/>
      <c r="R14" s="2" t="n"/>
      <c r="S14" s="11">
        <f>IF(OR($A14="",$Q14="",$R14=""),"",ROUND(($Q14*40%)+($R14*40%)+(IF($L14&gt;=0,20%,0)),2))</f>
        <v/>
      </c>
      <c r="T14" s="12">
        <f>IF($A14="","",IF(AND($J14="Yes",$L14&gt;=0),"Yes","Review"))</f>
        <v/>
      </c>
    </row>
    <row r="15" ht="28" customHeight="1">
      <c r="A15" s="2" t="n"/>
      <c r="B15" s="3" t="n"/>
      <c r="C15" s="3" t="n"/>
      <c r="D15" s="4" t="n"/>
      <c r="E15" s="2" t="n"/>
      <c r="F15" s="3" t="n"/>
      <c r="G15" s="2" t="n"/>
      <c r="H15" s="5" t="n"/>
      <c r="I15" s="6" t="n"/>
      <c r="J15" s="2" t="n"/>
      <c r="K15" s="13">
        <f>IF($A15="","",'Dashboard'!$B$4)</f>
        <v/>
      </c>
      <c r="L15" s="14">
        <f>IF($A15="","",$K15-$H15)</f>
        <v/>
      </c>
      <c r="M15" s="9" t="n"/>
      <c r="N15" s="9" t="n"/>
      <c r="O15" s="15">
        <f>IF($A15="","",$M15+$N15)</f>
        <v/>
      </c>
      <c r="P15" s="4" t="n"/>
      <c r="Q15" s="2" t="n"/>
      <c r="R15" s="2" t="n"/>
      <c r="S15" s="16">
        <f>IF(OR($A15="",$Q15="",$R15=""),"",ROUND(($Q15*40%)+($R15*40%)+(IF($L15&gt;=0,20%,0)),2))</f>
        <v/>
      </c>
      <c r="T15" s="17">
        <f>IF($A15="","",IF(AND($J15="Yes",$L15&gt;=0),"Yes","Review"))</f>
        <v/>
      </c>
    </row>
    <row r="16" ht="28" customHeight="1">
      <c r="A16" s="2" t="n"/>
      <c r="B16" s="3" t="n"/>
      <c r="C16" s="3" t="n"/>
      <c r="D16" s="4" t="n"/>
      <c r="E16" s="2" t="n"/>
      <c r="F16" s="3" t="n"/>
      <c r="G16" s="2" t="n"/>
      <c r="H16" s="5" t="n"/>
      <c r="I16" s="6" t="n"/>
      <c r="J16" s="2" t="n"/>
      <c r="K16" s="7">
        <f>IF($A16="","",'Dashboard'!$B$4)</f>
        <v/>
      </c>
      <c r="L16" s="8">
        <f>IF($A16="","",$K16-$H16)</f>
        <v/>
      </c>
      <c r="M16" s="9" t="n"/>
      <c r="N16" s="9" t="n"/>
      <c r="O16" s="10">
        <f>IF($A16="","",$M16+$N16)</f>
        <v/>
      </c>
      <c r="P16" s="4" t="n"/>
      <c r="Q16" s="2" t="n"/>
      <c r="R16" s="2" t="n"/>
      <c r="S16" s="11">
        <f>IF(OR($A16="",$Q16="",$R16=""),"",ROUND(($Q16*40%)+($R16*40%)+(IF($L16&gt;=0,20%,0)),2))</f>
        <v/>
      </c>
      <c r="T16" s="12">
        <f>IF($A16="","",IF(AND($J16="Yes",$L16&gt;=0),"Yes","Review"))</f>
        <v/>
      </c>
    </row>
    <row r="17" ht="28" customHeight="1">
      <c r="A17" s="2" t="n"/>
      <c r="B17" s="3" t="n"/>
      <c r="C17" s="3" t="n"/>
      <c r="D17" s="4" t="n"/>
      <c r="E17" s="2" t="n"/>
      <c r="F17" s="3" t="n"/>
      <c r="G17" s="2" t="n"/>
      <c r="H17" s="5" t="n"/>
      <c r="I17" s="6" t="n"/>
      <c r="J17" s="2" t="n"/>
      <c r="K17" s="13">
        <f>IF($A17="","",'Dashboard'!$B$4)</f>
        <v/>
      </c>
      <c r="L17" s="14">
        <f>IF($A17="","",$K17-$H17)</f>
        <v/>
      </c>
      <c r="M17" s="9" t="n"/>
      <c r="N17" s="9" t="n"/>
      <c r="O17" s="15">
        <f>IF($A17="","",$M17+$N17)</f>
        <v/>
      </c>
      <c r="P17" s="4" t="n"/>
      <c r="Q17" s="2" t="n"/>
      <c r="R17" s="2" t="n"/>
      <c r="S17" s="16">
        <f>IF(OR($A17="",$Q17="",$R17=""),"",ROUND(($Q17*40%)+($R17*40%)+(IF($L17&gt;=0,20%,0)),2))</f>
        <v/>
      </c>
      <c r="T17" s="17">
        <f>IF($A17="","",IF(AND($J17="Yes",$L17&gt;=0),"Yes","Review"))</f>
        <v/>
      </c>
    </row>
    <row r="18" ht="28" customHeight="1">
      <c r="A18" s="2" t="n"/>
      <c r="B18" s="3" t="n"/>
      <c r="C18" s="3" t="n"/>
      <c r="D18" s="4" t="n"/>
      <c r="E18" s="2" t="n"/>
      <c r="F18" s="3" t="n"/>
      <c r="G18" s="2" t="n"/>
      <c r="H18" s="5" t="n"/>
      <c r="I18" s="6" t="n"/>
      <c r="J18" s="2" t="n"/>
      <c r="K18" s="7">
        <f>IF($A18="","",'Dashboard'!$B$4)</f>
        <v/>
      </c>
      <c r="L18" s="8">
        <f>IF($A18="","",$K18-$H18)</f>
        <v/>
      </c>
      <c r="M18" s="9" t="n"/>
      <c r="N18" s="9" t="n"/>
      <c r="O18" s="10">
        <f>IF($A18="","",$M18+$N18)</f>
        <v/>
      </c>
      <c r="P18" s="4" t="n"/>
      <c r="Q18" s="2" t="n"/>
      <c r="R18" s="2" t="n"/>
      <c r="S18" s="11">
        <f>IF(OR($A18="",$Q18="",$R18=""),"",ROUND(($Q18*40%)+($R18*40%)+(IF($L18&gt;=0,20%,0)),2))</f>
        <v/>
      </c>
      <c r="T18" s="12">
        <f>IF($A18="","",IF(AND($J18="Yes",$L18&gt;=0),"Yes","Review"))</f>
        <v/>
      </c>
    </row>
    <row r="19" ht="28" customHeight="1">
      <c r="A19" s="2" t="n"/>
      <c r="B19" s="3" t="n"/>
      <c r="C19" s="3" t="n"/>
      <c r="D19" s="4" t="n"/>
      <c r="E19" s="2" t="n"/>
      <c r="F19" s="3" t="n"/>
      <c r="G19" s="2" t="n"/>
      <c r="H19" s="5" t="n"/>
      <c r="I19" s="6" t="n"/>
      <c r="J19" s="2" t="n"/>
      <c r="K19" s="13">
        <f>IF($A19="","",'Dashboard'!$B$4)</f>
        <v/>
      </c>
      <c r="L19" s="14">
        <f>IF($A19="","",$K19-$H19)</f>
        <v/>
      </c>
      <c r="M19" s="9" t="n"/>
      <c r="N19" s="9" t="n"/>
      <c r="O19" s="15">
        <f>IF($A19="","",$M19+$N19)</f>
        <v/>
      </c>
      <c r="P19" s="4" t="n"/>
      <c r="Q19" s="2" t="n"/>
      <c r="R19" s="2" t="n"/>
      <c r="S19" s="16">
        <f>IF(OR($A19="",$Q19="",$R19=""),"",ROUND(($Q19*40%)+($R19*40%)+(IF($L19&gt;=0,20%,0)),2))</f>
        <v/>
      </c>
      <c r="T19" s="17">
        <f>IF($A19="","",IF(AND($J19="Yes",$L19&gt;=0),"Yes","Review"))</f>
        <v/>
      </c>
    </row>
    <row r="20" ht="28" customHeight="1">
      <c r="A20" s="2" t="n"/>
      <c r="B20" s="3" t="n"/>
      <c r="C20" s="3" t="n"/>
      <c r="D20" s="4" t="n"/>
      <c r="E20" s="2" t="n"/>
      <c r="F20" s="3" t="n"/>
      <c r="G20" s="2" t="n"/>
      <c r="H20" s="5" t="n"/>
      <c r="I20" s="6" t="n"/>
      <c r="J20" s="2" t="n"/>
      <c r="K20" s="7">
        <f>IF($A20="","",'Dashboard'!$B$4)</f>
        <v/>
      </c>
      <c r="L20" s="8">
        <f>IF($A20="","",$K20-$H20)</f>
        <v/>
      </c>
      <c r="M20" s="9" t="n"/>
      <c r="N20" s="9" t="n"/>
      <c r="O20" s="10">
        <f>IF($A20="","",$M20+$N20)</f>
        <v/>
      </c>
      <c r="P20" s="4" t="n"/>
      <c r="Q20" s="2" t="n"/>
      <c r="R20" s="2" t="n"/>
      <c r="S20" s="11">
        <f>IF(OR($A20="",$Q20="",$R20=""),"",ROUND(($Q20*40%)+($R20*40%)+(IF($L20&gt;=0,20%,0)),2))</f>
        <v/>
      </c>
      <c r="T20" s="12">
        <f>IF($A20="","",IF(AND($J20="Yes",$L20&gt;=0),"Yes","Review"))</f>
        <v/>
      </c>
    </row>
    <row r="21" ht="28" customHeight="1">
      <c r="A21" s="2" t="n"/>
      <c r="B21" s="3" t="n"/>
      <c r="C21" s="3" t="n"/>
      <c r="D21" s="4" t="n"/>
      <c r="E21" s="2" t="n"/>
      <c r="F21" s="3" t="n"/>
      <c r="G21" s="2" t="n"/>
      <c r="H21" s="5" t="n"/>
      <c r="I21" s="6" t="n"/>
      <c r="J21" s="2" t="n"/>
      <c r="K21" s="13">
        <f>IF($A21="","",'Dashboard'!$B$4)</f>
        <v/>
      </c>
      <c r="L21" s="14">
        <f>IF($A21="","",$K21-$H21)</f>
        <v/>
      </c>
      <c r="M21" s="9" t="n"/>
      <c r="N21" s="9" t="n"/>
      <c r="O21" s="15">
        <f>IF($A21="","",$M21+$N21)</f>
        <v/>
      </c>
      <c r="P21" s="4" t="n"/>
      <c r="Q21" s="2" t="n"/>
      <c r="R21" s="2" t="n"/>
      <c r="S21" s="16">
        <f>IF(OR($A21="",$Q21="",$R21=""),"",ROUND(($Q21*40%)+($R21*40%)+(IF($L21&gt;=0,20%,0)),2))</f>
        <v/>
      </c>
      <c r="T21" s="17">
        <f>IF($A21="","",IF(AND($J21="Yes",$L21&gt;=0),"Yes","Review"))</f>
        <v/>
      </c>
    </row>
    <row r="22" ht="28" customHeight="1">
      <c r="A22" s="2" t="n"/>
      <c r="B22" s="3" t="n"/>
      <c r="C22" s="3" t="n"/>
      <c r="D22" s="4" t="n"/>
      <c r="E22" s="2" t="n"/>
      <c r="F22" s="3" t="n"/>
      <c r="G22" s="2" t="n"/>
      <c r="H22" s="5" t="n"/>
      <c r="I22" s="6" t="n"/>
      <c r="J22" s="2" t="n"/>
      <c r="K22" s="7">
        <f>IF($A22="","",'Dashboard'!$B$4)</f>
        <v/>
      </c>
      <c r="L22" s="8">
        <f>IF($A22="","",$K22-$H22)</f>
        <v/>
      </c>
      <c r="M22" s="9" t="n"/>
      <c r="N22" s="9" t="n"/>
      <c r="O22" s="10">
        <f>IF($A22="","",$M22+$N22)</f>
        <v/>
      </c>
      <c r="P22" s="4" t="n"/>
      <c r="Q22" s="2" t="n"/>
      <c r="R22" s="2" t="n"/>
      <c r="S22" s="11">
        <f>IF(OR($A22="",$Q22="",$R22=""),"",ROUND(($Q22*40%)+($R22*40%)+(IF($L22&gt;=0,20%,0)),2))</f>
        <v/>
      </c>
      <c r="T22" s="12">
        <f>IF($A22="","",IF(AND($J22="Yes",$L22&gt;=0),"Yes","Review"))</f>
        <v/>
      </c>
    </row>
    <row r="23" ht="28" customHeight="1">
      <c r="A23" s="2" t="n"/>
      <c r="B23" s="3" t="n"/>
      <c r="C23" s="3" t="n"/>
      <c r="D23" s="4" t="n"/>
      <c r="E23" s="2" t="n"/>
      <c r="F23" s="3" t="n"/>
      <c r="G23" s="2" t="n"/>
      <c r="H23" s="5" t="n"/>
      <c r="I23" s="6" t="n"/>
      <c r="J23" s="2" t="n"/>
      <c r="K23" s="13">
        <f>IF($A23="","",'Dashboard'!$B$4)</f>
        <v/>
      </c>
      <c r="L23" s="14">
        <f>IF($A23="","",$K23-$H23)</f>
        <v/>
      </c>
      <c r="M23" s="9" t="n"/>
      <c r="N23" s="9" t="n"/>
      <c r="O23" s="15">
        <f>IF($A23="","",$M23+$N23)</f>
        <v/>
      </c>
      <c r="P23" s="4" t="n"/>
      <c r="Q23" s="2" t="n"/>
      <c r="R23" s="2" t="n"/>
      <c r="S23" s="16">
        <f>IF(OR($A23="",$Q23="",$R23=""),"",ROUND(($Q23*40%)+($R23*40%)+(IF($L23&gt;=0,20%,0)),2))</f>
        <v/>
      </c>
      <c r="T23" s="17">
        <f>IF($A23="","",IF(AND($J23="Yes",$L23&gt;=0),"Yes","Review"))</f>
        <v/>
      </c>
    </row>
    <row r="24" ht="28" customHeight="1">
      <c r="A24" s="2" t="n"/>
      <c r="B24" s="3" t="n"/>
      <c r="C24" s="3" t="n"/>
      <c r="D24" s="4" t="n"/>
      <c r="E24" s="2" t="n"/>
      <c r="F24" s="3" t="n"/>
      <c r="G24" s="2" t="n"/>
      <c r="H24" s="5" t="n"/>
      <c r="I24" s="6" t="n"/>
      <c r="J24" s="2" t="n"/>
      <c r="K24" s="7">
        <f>IF($A24="","",'Dashboard'!$B$4)</f>
        <v/>
      </c>
      <c r="L24" s="8">
        <f>IF($A24="","",$K24-$H24)</f>
        <v/>
      </c>
      <c r="M24" s="9" t="n"/>
      <c r="N24" s="9" t="n"/>
      <c r="O24" s="10">
        <f>IF($A24="","",$M24+$N24)</f>
        <v/>
      </c>
      <c r="P24" s="4" t="n"/>
      <c r="Q24" s="2" t="n"/>
      <c r="R24" s="2" t="n"/>
      <c r="S24" s="11">
        <f>IF(OR($A24="",$Q24="",$R24=""),"",ROUND(($Q24*40%)+($R24*40%)+(IF($L24&gt;=0,20%,0)),2))</f>
        <v/>
      </c>
      <c r="T24" s="12">
        <f>IF($A24="","",IF(AND($J24="Yes",$L24&gt;=0),"Yes","Review"))</f>
        <v/>
      </c>
    </row>
    <row r="25" ht="28" customHeight="1">
      <c r="A25" s="2" t="n"/>
      <c r="B25" s="3" t="n"/>
      <c r="C25" s="3" t="n"/>
      <c r="D25" s="4" t="n"/>
      <c r="E25" s="2" t="n"/>
      <c r="F25" s="3" t="n"/>
      <c r="G25" s="2" t="n"/>
      <c r="H25" s="5" t="n"/>
      <c r="I25" s="6" t="n"/>
      <c r="J25" s="2" t="n"/>
      <c r="K25" s="13">
        <f>IF($A25="","",'Dashboard'!$B$4)</f>
        <v/>
      </c>
      <c r="L25" s="14">
        <f>IF($A25="","",$K25-$H25)</f>
        <v/>
      </c>
      <c r="M25" s="9" t="n"/>
      <c r="N25" s="9" t="n"/>
      <c r="O25" s="15">
        <f>IF($A25="","",$M25+$N25)</f>
        <v/>
      </c>
      <c r="P25" s="4" t="n"/>
      <c r="Q25" s="2" t="n"/>
      <c r="R25" s="2" t="n"/>
      <c r="S25" s="16">
        <f>IF(OR($A25="",$Q25="",$R25=""),"",ROUND(($Q25*40%)+($R25*40%)+(IF($L25&gt;=0,20%,0)),2))</f>
        <v/>
      </c>
      <c r="T25" s="17">
        <f>IF($A25="","",IF(AND($J25="Yes",$L25&gt;=0),"Yes","Review"))</f>
        <v/>
      </c>
    </row>
    <row r="26" ht="28" customHeight="1">
      <c r="A26" s="2" t="n"/>
      <c r="B26" s="3" t="n"/>
      <c r="C26" s="3" t="n"/>
      <c r="D26" s="4" t="n"/>
      <c r="E26" s="2" t="n"/>
      <c r="F26" s="3" t="n"/>
      <c r="G26" s="2" t="n"/>
      <c r="H26" s="5" t="n"/>
      <c r="I26" s="6" t="n"/>
      <c r="J26" s="2" t="n"/>
      <c r="K26" s="7">
        <f>IF($A26="","",'Dashboard'!$B$4)</f>
        <v/>
      </c>
      <c r="L26" s="8">
        <f>IF($A26="","",$K26-$H26)</f>
        <v/>
      </c>
      <c r="M26" s="9" t="n"/>
      <c r="N26" s="9" t="n"/>
      <c r="O26" s="10">
        <f>IF($A26="","",$M26+$N26)</f>
        <v/>
      </c>
      <c r="P26" s="4" t="n"/>
      <c r="Q26" s="2" t="n"/>
      <c r="R26" s="2" t="n"/>
      <c r="S26" s="11">
        <f>IF(OR($A26="",$Q26="",$R26=""),"",ROUND(($Q26*40%)+($R26*40%)+(IF($L26&gt;=0,20%,0)),2))</f>
        <v/>
      </c>
      <c r="T26" s="12">
        <f>IF($A26="","",IF(AND($J26="Yes",$L26&gt;=0),"Yes","Review"))</f>
        <v/>
      </c>
    </row>
    <row r="27" ht="28" customHeight="1">
      <c r="A27" s="2" t="n"/>
      <c r="B27" s="3" t="n"/>
      <c r="C27" s="3" t="n"/>
      <c r="D27" s="4" t="n"/>
      <c r="E27" s="2" t="n"/>
      <c r="F27" s="3" t="n"/>
      <c r="G27" s="2" t="n"/>
      <c r="H27" s="5" t="n"/>
      <c r="I27" s="6" t="n"/>
      <c r="J27" s="2" t="n"/>
      <c r="K27" s="13">
        <f>IF($A27="","",'Dashboard'!$B$4)</f>
        <v/>
      </c>
      <c r="L27" s="14">
        <f>IF($A27="","",$K27-$H27)</f>
        <v/>
      </c>
      <c r="M27" s="9" t="n"/>
      <c r="N27" s="9" t="n"/>
      <c r="O27" s="15">
        <f>IF($A27="","",$M27+$N27)</f>
        <v/>
      </c>
      <c r="P27" s="4" t="n"/>
      <c r="Q27" s="2" t="n"/>
      <c r="R27" s="2" t="n"/>
      <c r="S27" s="16">
        <f>IF(OR($A27="",$Q27="",$R27=""),"",ROUND(($Q27*40%)+($R27*40%)+(IF($L27&gt;=0,20%,0)),2))</f>
        <v/>
      </c>
      <c r="T27" s="17">
        <f>IF($A27="","",IF(AND($J27="Yes",$L27&gt;=0),"Yes","Review"))</f>
        <v/>
      </c>
    </row>
    <row r="28" ht="28" customHeight="1">
      <c r="A28" s="2" t="n"/>
      <c r="B28" s="3" t="n"/>
      <c r="C28" s="3" t="n"/>
      <c r="D28" s="4" t="n"/>
      <c r="E28" s="2" t="n"/>
      <c r="F28" s="3" t="n"/>
      <c r="G28" s="2" t="n"/>
      <c r="H28" s="5" t="n"/>
      <c r="I28" s="6" t="n"/>
      <c r="J28" s="2" t="n"/>
      <c r="K28" s="7">
        <f>IF($A28="","",'Dashboard'!$B$4)</f>
        <v/>
      </c>
      <c r="L28" s="8">
        <f>IF($A28="","",$K28-$H28)</f>
        <v/>
      </c>
      <c r="M28" s="9" t="n"/>
      <c r="N28" s="9" t="n"/>
      <c r="O28" s="10">
        <f>IF($A28="","",$M28+$N28)</f>
        <v/>
      </c>
      <c r="P28" s="4" t="n"/>
      <c r="Q28" s="2" t="n"/>
      <c r="R28" s="2" t="n"/>
      <c r="S28" s="11">
        <f>IF(OR($A28="",$Q28="",$R28=""),"",ROUND(($Q28*40%)+($R28*40%)+(IF($L28&gt;=0,20%,0)),2))</f>
        <v/>
      </c>
      <c r="T28" s="12">
        <f>IF($A28="","",IF(AND($J28="Yes",$L28&gt;=0),"Yes","Review"))</f>
        <v/>
      </c>
    </row>
    <row r="29" ht="28" customHeight="1">
      <c r="A29" s="2" t="n"/>
      <c r="B29" s="3" t="n"/>
      <c r="C29" s="3" t="n"/>
      <c r="D29" s="4" t="n"/>
      <c r="E29" s="2" t="n"/>
      <c r="F29" s="3" t="n"/>
      <c r="G29" s="2" t="n"/>
      <c r="H29" s="5" t="n"/>
      <c r="I29" s="6" t="n"/>
      <c r="J29" s="2" t="n"/>
      <c r="K29" s="13">
        <f>IF($A29="","",'Dashboard'!$B$4)</f>
        <v/>
      </c>
      <c r="L29" s="14">
        <f>IF($A29="","",$K29-$H29)</f>
        <v/>
      </c>
      <c r="M29" s="9" t="n"/>
      <c r="N29" s="9" t="n"/>
      <c r="O29" s="15">
        <f>IF($A29="","",$M29+$N29)</f>
        <v/>
      </c>
      <c r="P29" s="4" t="n"/>
      <c r="Q29" s="2" t="n"/>
      <c r="R29" s="2" t="n"/>
      <c r="S29" s="16">
        <f>IF(OR($A29="",$Q29="",$R29=""),"",ROUND(($Q29*40%)+($R29*40%)+(IF($L29&gt;=0,20%,0)),2))</f>
        <v/>
      </c>
      <c r="T29" s="17">
        <f>IF($A29="","",IF(AND($J29="Yes",$L29&gt;=0),"Yes","Review"))</f>
        <v/>
      </c>
    </row>
    <row r="30" ht="28" customHeight="1">
      <c r="A30" s="2" t="n"/>
      <c r="B30" s="3" t="n"/>
      <c r="C30" s="3" t="n"/>
      <c r="D30" s="4" t="n"/>
      <c r="E30" s="2" t="n"/>
      <c r="F30" s="3" t="n"/>
      <c r="G30" s="2" t="n"/>
      <c r="H30" s="5" t="n"/>
      <c r="I30" s="6" t="n"/>
      <c r="J30" s="2" t="n"/>
      <c r="K30" s="7">
        <f>IF($A30="","",'Dashboard'!$B$4)</f>
        <v/>
      </c>
      <c r="L30" s="8">
        <f>IF($A30="","",$K30-$H30)</f>
        <v/>
      </c>
      <c r="M30" s="9" t="n"/>
      <c r="N30" s="9" t="n"/>
      <c r="O30" s="10">
        <f>IF($A30="","",$M30+$N30)</f>
        <v/>
      </c>
      <c r="P30" s="4" t="n"/>
      <c r="Q30" s="2" t="n"/>
      <c r="R30" s="2" t="n"/>
      <c r="S30" s="11">
        <f>IF(OR($A30="",$Q30="",$R30=""),"",ROUND(($Q30*40%)+($R30*40%)+(IF($L30&gt;=0,20%,0)),2))</f>
        <v/>
      </c>
      <c r="T30" s="12">
        <f>IF($A30="","",IF(AND($J30="Yes",$L30&gt;=0),"Yes","Review"))</f>
        <v/>
      </c>
    </row>
    <row r="31" ht="28" customHeight="1">
      <c r="A31" s="2" t="n"/>
      <c r="B31" s="3" t="n"/>
      <c r="C31" s="3" t="n"/>
      <c r="D31" s="4" t="n"/>
      <c r="E31" s="2" t="n"/>
      <c r="F31" s="3" t="n"/>
      <c r="G31" s="2" t="n"/>
      <c r="H31" s="5" t="n"/>
      <c r="I31" s="6" t="n"/>
      <c r="J31" s="2" t="n"/>
      <c r="K31" s="13">
        <f>IF($A31="","",'Dashboard'!$B$4)</f>
        <v/>
      </c>
      <c r="L31" s="14">
        <f>IF($A31="","",$K31-$H31)</f>
        <v/>
      </c>
      <c r="M31" s="9" t="n"/>
      <c r="N31" s="9" t="n"/>
      <c r="O31" s="15">
        <f>IF($A31="","",$M31+$N31)</f>
        <v/>
      </c>
      <c r="P31" s="4" t="n"/>
      <c r="Q31" s="2" t="n"/>
      <c r="R31" s="2" t="n"/>
      <c r="S31" s="16">
        <f>IF(OR($A31="",$Q31="",$R31=""),"",ROUND(($Q31*40%)+($R31*40%)+(IF($L31&gt;=0,20%,0)),2))</f>
        <v/>
      </c>
      <c r="T31" s="17">
        <f>IF($A31="","",IF(AND($J31="Yes",$L31&gt;=0),"Yes","Review"))</f>
        <v/>
      </c>
    </row>
    <row r="32" ht="28" customHeight="1">
      <c r="A32" s="2" t="n"/>
      <c r="B32" s="3" t="n"/>
      <c r="C32" s="3" t="n"/>
      <c r="D32" s="4" t="n"/>
      <c r="E32" s="2" t="n"/>
      <c r="F32" s="3" t="n"/>
      <c r="G32" s="2" t="n"/>
      <c r="H32" s="5" t="n"/>
      <c r="I32" s="6" t="n"/>
      <c r="J32" s="2" t="n"/>
      <c r="K32" s="7">
        <f>IF($A32="","",'Dashboard'!$B$4)</f>
        <v/>
      </c>
      <c r="L32" s="8">
        <f>IF($A32="","",$K32-$H32)</f>
        <v/>
      </c>
      <c r="M32" s="9" t="n"/>
      <c r="N32" s="9" t="n"/>
      <c r="O32" s="10">
        <f>IF($A32="","",$M32+$N32)</f>
        <v/>
      </c>
      <c r="P32" s="4" t="n"/>
      <c r="Q32" s="2" t="n"/>
      <c r="R32" s="2" t="n"/>
      <c r="S32" s="11">
        <f>IF(OR($A32="",$Q32="",$R32=""),"",ROUND(($Q32*40%)+($R32*40%)+(IF($L32&gt;=0,20%,0)),2))</f>
        <v/>
      </c>
      <c r="T32" s="12">
        <f>IF($A32="","",IF(AND($J32="Yes",$L32&gt;=0),"Yes","Review"))</f>
        <v/>
      </c>
    </row>
    <row r="33" ht="28" customHeight="1">
      <c r="A33" s="2" t="n"/>
      <c r="B33" s="3" t="n"/>
      <c r="C33" s="3" t="n"/>
      <c r="D33" s="4" t="n"/>
      <c r="E33" s="2" t="n"/>
      <c r="F33" s="3" t="n"/>
      <c r="G33" s="2" t="n"/>
      <c r="H33" s="5" t="n"/>
      <c r="I33" s="6" t="n"/>
      <c r="J33" s="2" t="n"/>
      <c r="K33" s="13">
        <f>IF($A33="","",'Dashboard'!$B$4)</f>
        <v/>
      </c>
      <c r="L33" s="14">
        <f>IF($A33="","",$K33-$H33)</f>
        <v/>
      </c>
      <c r="M33" s="9" t="n"/>
      <c r="N33" s="9" t="n"/>
      <c r="O33" s="15">
        <f>IF($A33="","",$M33+$N33)</f>
        <v/>
      </c>
      <c r="P33" s="4" t="n"/>
      <c r="Q33" s="2" t="n"/>
      <c r="R33" s="2" t="n"/>
      <c r="S33" s="16">
        <f>IF(OR($A33="",$Q33="",$R33=""),"",ROUND(($Q33*40%)+($R33*40%)+(IF($L33&gt;=0,20%,0)),2))</f>
        <v/>
      </c>
      <c r="T33" s="17">
        <f>IF($A33="","",IF(AND($J33="Yes",$L33&gt;=0),"Yes","Review"))</f>
        <v/>
      </c>
    </row>
    <row r="34" ht="28" customHeight="1">
      <c r="A34" s="2" t="n"/>
      <c r="B34" s="3" t="n"/>
      <c r="C34" s="3" t="n"/>
      <c r="D34" s="4" t="n"/>
      <c r="E34" s="2" t="n"/>
      <c r="F34" s="3" t="n"/>
      <c r="G34" s="2" t="n"/>
      <c r="H34" s="5" t="n"/>
      <c r="I34" s="6" t="n"/>
      <c r="J34" s="2" t="n"/>
      <c r="K34" s="7">
        <f>IF($A34="","",'Dashboard'!$B$4)</f>
        <v/>
      </c>
      <c r="L34" s="8">
        <f>IF($A34="","",$K34-$H34)</f>
        <v/>
      </c>
      <c r="M34" s="9" t="n"/>
      <c r="N34" s="9" t="n"/>
      <c r="O34" s="10">
        <f>IF($A34="","",$M34+$N34)</f>
        <v/>
      </c>
      <c r="P34" s="4" t="n"/>
      <c r="Q34" s="2" t="n"/>
      <c r="R34" s="2" t="n"/>
      <c r="S34" s="11">
        <f>IF(OR($A34="",$Q34="",$R34=""),"",ROUND(($Q34*40%)+($R34*40%)+(IF($L34&gt;=0,20%,0)),2))</f>
        <v/>
      </c>
      <c r="T34" s="12">
        <f>IF($A34="","",IF(AND($J34="Yes",$L34&gt;=0),"Yes","Review"))</f>
        <v/>
      </c>
    </row>
    <row r="35" ht="28" customHeight="1">
      <c r="A35" s="2" t="n"/>
      <c r="B35" s="3" t="n"/>
      <c r="C35" s="3" t="n"/>
      <c r="D35" s="4" t="n"/>
      <c r="E35" s="2" t="n"/>
      <c r="F35" s="3" t="n"/>
      <c r="G35" s="2" t="n"/>
      <c r="H35" s="5" t="n"/>
      <c r="I35" s="6" t="n"/>
      <c r="J35" s="2" t="n"/>
      <c r="K35" s="13">
        <f>IF($A35="","",'Dashboard'!$B$4)</f>
        <v/>
      </c>
      <c r="L35" s="14">
        <f>IF($A35="","",$K35-$H35)</f>
        <v/>
      </c>
      <c r="M35" s="9" t="n"/>
      <c r="N35" s="9" t="n"/>
      <c r="O35" s="15">
        <f>IF($A35="","",$M35+$N35)</f>
        <v/>
      </c>
      <c r="P35" s="4" t="n"/>
      <c r="Q35" s="2" t="n"/>
      <c r="R35" s="2" t="n"/>
      <c r="S35" s="16">
        <f>IF(OR($A35="",$Q35="",$R35=""),"",ROUND(($Q35*40%)+($R35*40%)+(IF($L35&gt;=0,20%,0)),2))</f>
        <v/>
      </c>
      <c r="T35" s="17">
        <f>IF($A35="","",IF(AND($J35="Yes",$L35&gt;=0),"Yes","Review"))</f>
        <v/>
      </c>
    </row>
    <row r="36" ht="28" customHeight="1">
      <c r="A36" s="2" t="n"/>
      <c r="B36" s="3" t="n"/>
      <c r="C36" s="3" t="n"/>
      <c r="D36" s="4" t="n"/>
      <c r="E36" s="2" t="n"/>
      <c r="F36" s="3" t="n"/>
      <c r="G36" s="2" t="n"/>
      <c r="H36" s="5" t="n"/>
      <c r="I36" s="6" t="n"/>
      <c r="J36" s="2" t="n"/>
      <c r="K36" s="7">
        <f>IF($A36="","",'Dashboard'!$B$4)</f>
        <v/>
      </c>
      <c r="L36" s="8">
        <f>IF($A36="","",$K36-$H36)</f>
        <v/>
      </c>
      <c r="M36" s="9" t="n"/>
      <c r="N36" s="9" t="n"/>
      <c r="O36" s="10">
        <f>IF($A36="","",$M36+$N36)</f>
        <v/>
      </c>
      <c r="P36" s="4" t="n"/>
      <c r="Q36" s="2" t="n"/>
      <c r="R36" s="2" t="n"/>
      <c r="S36" s="11">
        <f>IF(OR($A36="",$Q36="",$R36=""),"",ROUND(($Q36*40%)+($R36*40%)+(IF($L36&gt;=0,20%,0)),2))</f>
        <v/>
      </c>
      <c r="T36" s="12">
        <f>IF($A36="","",IF(AND($J36="Yes",$L36&gt;=0),"Yes","Review"))</f>
        <v/>
      </c>
    </row>
    <row r="37" ht="28" customHeight="1">
      <c r="A37" s="2" t="n"/>
      <c r="B37" s="3" t="n"/>
      <c r="C37" s="3" t="n"/>
      <c r="D37" s="4" t="n"/>
      <c r="E37" s="2" t="n"/>
      <c r="F37" s="3" t="n"/>
      <c r="G37" s="2" t="n"/>
      <c r="H37" s="5" t="n"/>
      <c r="I37" s="6" t="n"/>
      <c r="J37" s="2" t="n"/>
      <c r="K37" s="13">
        <f>IF($A37="","",'Dashboard'!$B$4)</f>
        <v/>
      </c>
      <c r="L37" s="14">
        <f>IF($A37="","",$K37-$H37)</f>
        <v/>
      </c>
      <c r="M37" s="9" t="n"/>
      <c r="N37" s="9" t="n"/>
      <c r="O37" s="15">
        <f>IF($A37="","",$M37+$N37)</f>
        <v/>
      </c>
      <c r="P37" s="4" t="n"/>
      <c r="Q37" s="2" t="n"/>
      <c r="R37" s="2" t="n"/>
      <c r="S37" s="16">
        <f>IF(OR($A37="",$Q37="",$R37=""),"",ROUND(($Q37*40%)+($R37*40%)+(IF($L37&gt;=0,20%,0)),2))</f>
        <v/>
      </c>
      <c r="T37" s="17">
        <f>IF($A37="","",IF(AND($J37="Yes",$L37&gt;=0),"Yes","Review"))</f>
        <v/>
      </c>
    </row>
    <row r="38" ht="28" customHeight="1">
      <c r="A38" s="2" t="n"/>
      <c r="B38" s="3" t="n"/>
      <c r="C38" s="3" t="n"/>
      <c r="D38" s="4" t="n"/>
      <c r="E38" s="2" t="n"/>
      <c r="F38" s="3" t="n"/>
      <c r="G38" s="2" t="n"/>
      <c r="H38" s="5" t="n"/>
      <c r="I38" s="6" t="n"/>
      <c r="J38" s="2" t="n"/>
      <c r="K38" s="7">
        <f>IF($A38="","",'Dashboard'!$B$4)</f>
        <v/>
      </c>
      <c r="L38" s="8">
        <f>IF($A38="","",$K38-$H38)</f>
        <v/>
      </c>
      <c r="M38" s="9" t="n"/>
      <c r="N38" s="9" t="n"/>
      <c r="O38" s="10">
        <f>IF($A38="","",$M38+$N38)</f>
        <v/>
      </c>
      <c r="P38" s="4" t="n"/>
      <c r="Q38" s="2" t="n"/>
      <c r="R38" s="2" t="n"/>
      <c r="S38" s="11">
        <f>IF(OR($A38="",$Q38="",$R38=""),"",ROUND(($Q38*40%)+($R38*40%)+(IF($L38&gt;=0,20%,0)),2))</f>
        <v/>
      </c>
      <c r="T38" s="12">
        <f>IF($A38="","",IF(AND($J38="Yes",$L38&gt;=0),"Yes","Review"))</f>
        <v/>
      </c>
    </row>
    <row r="39" ht="28" customHeight="1">
      <c r="A39" s="2" t="n"/>
      <c r="B39" s="3" t="n"/>
      <c r="C39" s="3" t="n"/>
      <c r="D39" s="4" t="n"/>
      <c r="E39" s="2" t="n"/>
      <c r="F39" s="3" t="n"/>
      <c r="G39" s="2" t="n"/>
      <c r="H39" s="5" t="n"/>
      <c r="I39" s="6" t="n"/>
      <c r="J39" s="2" t="n"/>
      <c r="K39" s="13">
        <f>IF($A39="","",'Dashboard'!$B$4)</f>
        <v/>
      </c>
      <c r="L39" s="14">
        <f>IF($A39="","",$K39-$H39)</f>
        <v/>
      </c>
      <c r="M39" s="9" t="n"/>
      <c r="N39" s="9" t="n"/>
      <c r="O39" s="15">
        <f>IF($A39="","",$M39+$N39)</f>
        <v/>
      </c>
      <c r="P39" s="4" t="n"/>
      <c r="Q39" s="2" t="n"/>
      <c r="R39" s="2" t="n"/>
      <c r="S39" s="16">
        <f>IF(OR($A39="",$Q39="",$R39=""),"",ROUND(($Q39*40%)+($R39*40%)+(IF($L39&gt;=0,20%,0)),2))</f>
        <v/>
      </c>
      <c r="T39" s="17">
        <f>IF($A39="","",IF(AND($J39="Yes",$L39&gt;=0),"Yes","Review"))</f>
        <v/>
      </c>
    </row>
    <row r="40" ht="28" customHeight="1">
      <c r="A40" s="2" t="n"/>
      <c r="B40" s="3" t="n"/>
      <c r="C40" s="3" t="n"/>
      <c r="D40" s="4" t="n"/>
      <c r="E40" s="2" t="n"/>
      <c r="F40" s="3" t="n"/>
      <c r="G40" s="2" t="n"/>
      <c r="H40" s="5" t="n"/>
      <c r="I40" s="6" t="n"/>
      <c r="J40" s="2" t="n"/>
      <c r="K40" s="7">
        <f>IF($A40="","",'Dashboard'!$B$4)</f>
        <v/>
      </c>
      <c r="L40" s="8">
        <f>IF($A40="","",$K40-$H40)</f>
        <v/>
      </c>
      <c r="M40" s="9" t="n"/>
      <c r="N40" s="9" t="n"/>
      <c r="O40" s="10">
        <f>IF($A40="","",$M40+$N40)</f>
        <v/>
      </c>
      <c r="P40" s="4" t="n"/>
      <c r="Q40" s="2" t="n"/>
      <c r="R40" s="2" t="n"/>
      <c r="S40" s="11">
        <f>IF(OR($A40="",$Q40="",$R40=""),"",ROUND(($Q40*40%)+($R40*40%)+(IF($L40&gt;=0,20%,0)),2))</f>
        <v/>
      </c>
      <c r="T40" s="12">
        <f>IF($A40="","",IF(AND($J40="Yes",$L40&gt;=0),"Yes","Review"))</f>
        <v/>
      </c>
    </row>
    <row r="41" ht="28" customHeight="1">
      <c r="A41" s="2" t="n"/>
      <c r="B41" s="3" t="n"/>
      <c r="C41" s="3" t="n"/>
      <c r="D41" s="4" t="n"/>
      <c r="E41" s="2" t="n"/>
      <c r="F41" s="3" t="n"/>
      <c r="G41" s="2" t="n"/>
      <c r="H41" s="5" t="n"/>
      <c r="I41" s="6" t="n"/>
      <c r="J41" s="2" t="n"/>
      <c r="K41" s="13">
        <f>IF($A41="","",'Dashboard'!$B$4)</f>
        <v/>
      </c>
      <c r="L41" s="14">
        <f>IF($A41="","",$K41-$H41)</f>
        <v/>
      </c>
      <c r="M41" s="9" t="n"/>
      <c r="N41" s="9" t="n"/>
      <c r="O41" s="15">
        <f>IF($A41="","",$M41+$N41)</f>
        <v/>
      </c>
      <c r="P41" s="4" t="n"/>
      <c r="Q41" s="2" t="n"/>
      <c r="R41" s="2" t="n"/>
      <c r="S41" s="16">
        <f>IF(OR($A41="",$Q41="",$R41=""),"",ROUND(($Q41*40%)+($R41*40%)+(IF($L41&gt;=0,20%,0)),2))</f>
        <v/>
      </c>
      <c r="T41" s="17">
        <f>IF($A41="","",IF(AND($J41="Yes",$L41&gt;=0),"Yes","Review"))</f>
        <v/>
      </c>
    </row>
    <row r="42" ht="28" customHeight="1">
      <c r="A42" s="2" t="n"/>
      <c r="B42" s="3" t="n"/>
      <c r="C42" s="3" t="n"/>
      <c r="D42" s="4" t="n"/>
      <c r="E42" s="2" t="n"/>
      <c r="F42" s="3" t="n"/>
      <c r="G42" s="2" t="n"/>
      <c r="H42" s="5" t="n"/>
      <c r="I42" s="6" t="n"/>
      <c r="J42" s="2" t="n"/>
      <c r="K42" s="7">
        <f>IF($A42="","",'Dashboard'!$B$4)</f>
        <v/>
      </c>
      <c r="L42" s="8">
        <f>IF($A42="","",$K42-$H42)</f>
        <v/>
      </c>
      <c r="M42" s="9" t="n"/>
      <c r="N42" s="9" t="n"/>
      <c r="O42" s="10">
        <f>IF($A42="","",$M42+$N42)</f>
        <v/>
      </c>
      <c r="P42" s="4" t="n"/>
      <c r="Q42" s="2" t="n"/>
      <c r="R42" s="2" t="n"/>
      <c r="S42" s="11">
        <f>IF(OR($A42="",$Q42="",$R42=""),"",ROUND(($Q42*40%)+($R42*40%)+(IF($L42&gt;=0,20%,0)),2))</f>
        <v/>
      </c>
      <c r="T42" s="12">
        <f>IF($A42="","",IF(AND($J42="Yes",$L42&gt;=0),"Yes","Review"))</f>
        <v/>
      </c>
    </row>
    <row r="43" ht="28" customHeight="1">
      <c r="A43" s="2" t="n"/>
      <c r="B43" s="3" t="n"/>
      <c r="C43" s="3" t="n"/>
      <c r="D43" s="4" t="n"/>
      <c r="E43" s="2" t="n"/>
      <c r="F43" s="3" t="n"/>
      <c r="G43" s="2" t="n"/>
      <c r="H43" s="5" t="n"/>
      <c r="I43" s="6" t="n"/>
      <c r="J43" s="2" t="n"/>
      <c r="K43" s="13">
        <f>IF($A43="","",'Dashboard'!$B$4)</f>
        <v/>
      </c>
      <c r="L43" s="14">
        <f>IF($A43="","",$K43-$H43)</f>
        <v/>
      </c>
      <c r="M43" s="9" t="n"/>
      <c r="N43" s="9" t="n"/>
      <c r="O43" s="15">
        <f>IF($A43="","",$M43+$N43)</f>
        <v/>
      </c>
      <c r="P43" s="4" t="n"/>
      <c r="Q43" s="2" t="n"/>
      <c r="R43" s="2" t="n"/>
      <c r="S43" s="16">
        <f>IF(OR($A43="",$Q43="",$R43=""),"",ROUND(($Q43*40%)+($R43*40%)+(IF($L43&gt;=0,20%,0)),2))</f>
        <v/>
      </c>
      <c r="T43" s="17">
        <f>IF($A43="","",IF(AND($J43="Yes",$L43&gt;=0),"Yes","Review"))</f>
        <v/>
      </c>
    </row>
    <row r="44" ht="28" customHeight="1">
      <c r="A44" s="2" t="n"/>
      <c r="B44" s="3" t="n"/>
      <c r="C44" s="3" t="n"/>
      <c r="D44" s="4" t="n"/>
      <c r="E44" s="2" t="n"/>
      <c r="F44" s="3" t="n"/>
      <c r="G44" s="2" t="n"/>
      <c r="H44" s="5" t="n"/>
      <c r="I44" s="6" t="n"/>
      <c r="J44" s="2" t="n"/>
      <c r="K44" s="7">
        <f>IF($A44="","",'Dashboard'!$B$4)</f>
        <v/>
      </c>
      <c r="L44" s="8">
        <f>IF($A44="","",$K44-$H44)</f>
        <v/>
      </c>
      <c r="M44" s="9" t="n"/>
      <c r="N44" s="9" t="n"/>
      <c r="O44" s="10">
        <f>IF($A44="","",$M44+$N44)</f>
        <v/>
      </c>
      <c r="P44" s="4" t="n"/>
      <c r="Q44" s="2" t="n"/>
      <c r="R44" s="2" t="n"/>
      <c r="S44" s="11">
        <f>IF(OR($A44="",$Q44="",$R44=""),"",ROUND(($Q44*40%)+($R44*40%)+(IF($L44&gt;=0,20%,0)),2))</f>
        <v/>
      </c>
      <c r="T44" s="12">
        <f>IF($A44="","",IF(AND($J44="Yes",$L44&gt;=0),"Yes","Review"))</f>
        <v/>
      </c>
    </row>
    <row r="45" ht="28" customHeight="1">
      <c r="A45" s="2" t="n"/>
      <c r="B45" s="3" t="n"/>
      <c r="C45" s="3" t="n"/>
      <c r="D45" s="4" t="n"/>
      <c r="E45" s="2" t="n"/>
      <c r="F45" s="3" t="n"/>
      <c r="G45" s="2" t="n"/>
      <c r="H45" s="5" t="n"/>
      <c r="I45" s="6" t="n"/>
      <c r="J45" s="2" t="n"/>
      <c r="K45" s="13">
        <f>IF($A45="","",'Dashboard'!$B$4)</f>
        <v/>
      </c>
      <c r="L45" s="14">
        <f>IF($A45="","",$K45-$H45)</f>
        <v/>
      </c>
      <c r="M45" s="9" t="n"/>
      <c r="N45" s="9" t="n"/>
      <c r="O45" s="15">
        <f>IF($A45="","",$M45+$N45)</f>
        <v/>
      </c>
      <c r="P45" s="4" t="n"/>
      <c r="Q45" s="2" t="n"/>
      <c r="R45" s="2" t="n"/>
      <c r="S45" s="16">
        <f>IF(OR($A45="",$Q45="",$R45=""),"",ROUND(($Q45*40%)+($R45*40%)+(IF($L45&gt;=0,20%,0)),2))</f>
        <v/>
      </c>
      <c r="T45" s="17">
        <f>IF($A45="","",IF(AND($J45="Yes",$L45&gt;=0),"Yes","Review"))</f>
        <v/>
      </c>
    </row>
    <row r="46" ht="28" customHeight="1">
      <c r="A46" s="2" t="n"/>
      <c r="B46" s="3" t="n"/>
      <c r="C46" s="3" t="n"/>
      <c r="D46" s="4" t="n"/>
      <c r="E46" s="2" t="n"/>
      <c r="F46" s="3" t="n"/>
      <c r="G46" s="2" t="n"/>
      <c r="H46" s="5" t="n"/>
      <c r="I46" s="6" t="n"/>
      <c r="J46" s="2" t="n"/>
      <c r="K46" s="7">
        <f>IF($A46="","",'Dashboard'!$B$4)</f>
        <v/>
      </c>
      <c r="L46" s="8">
        <f>IF($A46="","",$K46-$H46)</f>
        <v/>
      </c>
      <c r="M46" s="9" t="n"/>
      <c r="N46" s="9" t="n"/>
      <c r="O46" s="10">
        <f>IF($A46="","",$M46+$N46)</f>
        <v/>
      </c>
      <c r="P46" s="4" t="n"/>
      <c r="Q46" s="2" t="n"/>
      <c r="R46" s="2" t="n"/>
      <c r="S46" s="11">
        <f>IF(OR($A46="",$Q46="",$R46=""),"",ROUND(($Q46*40%)+($R46*40%)+(IF($L46&gt;=0,20%,0)),2))</f>
        <v/>
      </c>
      <c r="T46" s="12">
        <f>IF($A46="","",IF(AND($J46="Yes",$L46&gt;=0),"Yes","Review"))</f>
        <v/>
      </c>
    </row>
    <row r="47" ht="28" customHeight="1">
      <c r="A47" s="2" t="n"/>
      <c r="B47" s="3" t="n"/>
      <c r="C47" s="3" t="n"/>
      <c r="D47" s="4" t="n"/>
      <c r="E47" s="2" t="n"/>
      <c r="F47" s="3" t="n"/>
      <c r="G47" s="2" t="n"/>
      <c r="H47" s="5" t="n"/>
      <c r="I47" s="6" t="n"/>
      <c r="J47" s="2" t="n"/>
      <c r="K47" s="13">
        <f>IF($A47="","",'Dashboard'!$B$4)</f>
        <v/>
      </c>
      <c r="L47" s="14">
        <f>IF($A47="","",$K47-$H47)</f>
        <v/>
      </c>
      <c r="M47" s="9" t="n"/>
      <c r="N47" s="9" t="n"/>
      <c r="O47" s="15">
        <f>IF($A47="","",$M47+$N47)</f>
        <v/>
      </c>
      <c r="P47" s="4" t="n"/>
      <c r="Q47" s="2" t="n"/>
      <c r="R47" s="2" t="n"/>
      <c r="S47" s="16">
        <f>IF(OR($A47="",$Q47="",$R47=""),"",ROUND(($Q47*40%)+($R47*40%)+(IF($L47&gt;=0,20%,0)),2))</f>
        <v/>
      </c>
      <c r="T47" s="17">
        <f>IF($A47="","",IF(AND($J47="Yes",$L47&gt;=0),"Yes","Review"))</f>
        <v/>
      </c>
    </row>
    <row r="48" ht="28" customHeight="1">
      <c r="A48" s="2" t="n"/>
      <c r="B48" s="3" t="n"/>
      <c r="C48" s="3" t="n"/>
      <c r="D48" s="4" t="n"/>
      <c r="E48" s="2" t="n"/>
      <c r="F48" s="3" t="n"/>
      <c r="G48" s="2" t="n"/>
      <c r="H48" s="5" t="n"/>
      <c r="I48" s="6" t="n"/>
      <c r="J48" s="2" t="n"/>
      <c r="K48" s="7">
        <f>IF($A48="","",'Dashboard'!$B$4)</f>
        <v/>
      </c>
      <c r="L48" s="8">
        <f>IF($A48="","",$K48-$H48)</f>
        <v/>
      </c>
      <c r="M48" s="9" t="n"/>
      <c r="N48" s="9" t="n"/>
      <c r="O48" s="10">
        <f>IF($A48="","",$M48+$N48)</f>
        <v/>
      </c>
      <c r="P48" s="4" t="n"/>
      <c r="Q48" s="2" t="n"/>
      <c r="R48" s="2" t="n"/>
      <c r="S48" s="11">
        <f>IF(OR($A48="",$Q48="",$R48=""),"",ROUND(($Q48*40%)+($R48*40%)+(IF($L48&gt;=0,20%,0)),2))</f>
        <v/>
      </c>
      <c r="T48" s="12">
        <f>IF($A48="","",IF(AND($J48="Yes",$L48&gt;=0),"Yes","Review"))</f>
        <v/>
      </c>
    </row>
    <row r="49" ht="28" customHeight="1">
      <c r="A49" s="2" t="n"/>
      <c r="B49" s="3" t="n"/>
      <c r="C49" s="3" t="n"/>
      <c r="D49" s="4" t="n"/>
      <c r="E49" s="2" t="n"/>
      <c r="F49" s="3" t="n"/>
      <c r="G49" s="2" t="n"/>
      <c r="H49" s="5" t="n"/>
      <c r="I49" s="6" t="n"/>
      <c r="J49" s="2" t="n"/>
      <c r="K49" s="13">
        <f>IF($A49="","",'Dashboard'!$B$4)</f>
        <v/>
      </c>
      <c r="L49" s="14">
        <f>IF($A49="","",$K49-$H49)</f>
        <v/>
      </c>
      <c r="M49" s="9" t="n"/>
      <c r="N49" s="9" t="n"/>
      <c r="O49" s="15">
        <f>IF($A49="","",$M49+$N49)</f>
        <v/>
      </c>
      <c r="P49" s="4" t="n"/>
      <c r="Q49" s="2" t="n"/>
      <c r="R49" s="2" t="n"/>
      <c r="S49" s="16">
        <f>IF(OR($A49="",$Q49="",$R49=""),"",ROUND(($Q49*40%)+($R49*40%)+(IF($L49&gt;=0,20%,0)),2))</f>
        <v/>
      </c>
      <c r="T49" s="17">
        <f>IF($A49="","",IF(AND($J49="Yes",$L49&gt;=0),"Yes","Review"))</f>
        <v/>
      </c>
    </row>
    <row r="50" ht="28" customHeight="1">
      <c r="A50" s="2" t="n"/>
      <c r="B50" s="3" t="n"/>
      <c r="C50" s="3" t="n"/>
      <c r="D50" s="4" t="n"/>
      <c r="E50" s="2" t="n"/>
      <c r="F50" s="3" t="n"/>
      <c r="G50" s="2" t="n"/>
      <c r="H50" s="5" t="n"/>
      <c r="I50" s="6" t="n"/>
      <c r="J50" s="2" t="n"/>
      <c r="K50" s="7">
        <f>IF($A50="","",'Dashboard'!$B$4)</f>
        <v/>
      </c>
      <c r="L50" s="8">
        <f>IF($A50="","",$K50-$H50)</f>
        <v/>
      </c>
      <c r="M50" s="9" t="n"/>
      <c r="N50" s="9" t="n"/>
      <c r="O50" s="10">
        <f>IF($A50="","",$M50+$N50)</f>
        <v/>
      </c>
      <c r="P50" s="4" t="n"/>
      <c r="Q50" s="2" t="n"/>
      <c r="R50" s="2" t="n"/>
      <c r="S50" s="11">
        <f>IF(OR($A50="",$Q50="",$R50=""),"",ROUND(($Q50*40%)+($R50*40%)+(IF($L50&gt;=0,20%,0)),2))</f>
        <v/>
      </c>
      <c r="T50" s="12">
        <f>IF($A50="","",IF(AND($J50="Yes",$L50&gt;=0),"Yes","Review"))</f>
        <v/>
      </c>
    </row>
    <row r="51" ht="28" customHeight="1">
      <c r="A51" s="2" t="n"/>
      <c r="B51" s="3" t="n"/>
      <c r="C51" s="3" t="n"/>
      <c r="D51" s="4" t="n"/>
      <c r="E51" s="2" t="n"/>
      <c r="F51" s="3" t="n"/>
      <c r="G51" s="2" t="n"/>
      <c r="H51" s="5" t="n"/>
      <c r="I51" s="6" t="n"/>
      <c r="J51" s="2" t="n"/>
      <c r="K51" s="13">
        <f>IF($A51="","",'Dashboard'!$B$4)</f>
        <v/>
      </c>
      <c r="L51" s="14">
        <f>IF($A51="","",$K51-$H51)</f>
        <v/>
      </c>
      <c r="M51" s="9" t="n"/>
      <c r="N51" s="9" t="n"/>
      <c r="O51" s="15">
        <f>IF($A51="","",$M51+$N51)</f>
        <v/>
      </c>
      <c r="P51" s="4" t="n"/>
      <c r="Q51" s="2" t="n"/>
      <c r="R51" s="2" t="n"/>
      <c r="S51" s="16">
        <f>IF(OR($A51="",$Q51="",$R51=""),"",ROUND(($Q51*40%)+($R51*40%)+(IF($L51&gt;=0,20%,0)),2))</f>
        <v/>
      </c>
      <c r="T51" s="17">
        <f>IF($A51="","",IF(AND($J51="Yes",$L51&gt;=0),"Yes","Review"))</f>
        <v/>
      </c>
    </row>
    <row r="52" ht="28" customHeight="1">
      <c r="A52" s="2" t="n"/>
      <c r="B52" s="3" t="n"/>
      <c r="C52" s="3" t="n"/>
      <c r="D52" s="4" t="n"/>
      <c r="E52" s="2" t="n"/>
      <c r="F52" s="3" t="n"/>
      <c r="G52" s="2" t="n"/>
      <c r="H52" s="5" t="n"/>
      <c r="I52" s="6" t="n"/>
      <c r="J52" s="2" t="n"/>
      <c r="K52" s="7">
        <f>IF($A52="","",'Dashboard'!$B$4)</f>
        <v/>
      </c>
      <c r="L52" s="8">
        <f>IF($A52="","",$K52-$H52)</f>
        <v/>
      </c>
      <c r="M52" s="9" t="n"/>
      <c r="N52" s="9" t="n"/>
      <c r="O52" s="10">
        <f>IF($A52="","",$M52+$N52)</f>
        <v/>
      </c>
      <c r="P52" s="4" t="n"/>
      <c r="Q52" s="2" t="n"/>
      <c r="R52" s="2" t="n"/>
      <c r="S52" s="11">
        <f>IF(OR($A52="",$Q52="",$R52=""),"",ROUND(($Q52*40%)+($R52*40%)+(IF($L52&gt;=0,20%,0)),2))</f>
        <v/>
      </c>
      <c r="T52" s="12">
        <f>IF($A52="","",IF(AND($J52="Yes",$L52&gt;=0),"Yes","Review"))</f>
        <v/>
      </c>
    </row>
    <row r="53" ht="28" customHeight="1">
      <c r="A53" s="2" t="n"/>
      <c r="B53" s="3" t="n"/>
      <c r="C53" s="3" t="n"/>
      <c r="D53" s="4" t="n"/>
      <c r="E53" s="2" t="n"/>
      <c r="F53" s="3" t="n"/>
      <c r="G53" s="2" t="n"/>
      <c r="H53" s="5" t="n"/>
      <c r="I53" s="6" t="n"/>
      <c r="J53" s="2" t="n"/>
      <c r="K53" s="13">
        <f>IF($A53="","",'Dashboard'!$B$4)</f>
        <v/>
      </c>
      <c r="L53" s="14">
        <f>IF($A53="","",$K53-$H53)</f>
        <v/>
      </c>
      <c r="M53" s="9" t="n"/>
      <c r="N53" s="9" t="n"/>
      <c r="O53" s="15">
        <f>IF($A53="","",$M53+$N53)</f>
        <v/>
      </c>
      <c r="P53" s="4" t="n"/>
      <c r="Q53" s="2" t="n"/>
      <c r="R53" s="2" t="n"/>
      <c r="S53" s="16">
        <f>IF(OR($A53="",$Q53="",$R53=""),"",ROUND(($Q53*40%)+($R53*40%)+(IF($L53&gt;=0,20%,0)),2))</f>
        <v/>
      </c>
      <c r="T53" s="17">
        <f>IF($A53="","",IF(AND($J53="Yes",$L53&gt;=0),"Yes","Review"))</f>
        <v/>
      </c>
    </row>
    <row r="54" ht="28" customHeight="1">
      <c r="A54" s="2" t="n"/>
      <c r="B54" s="3" t="n"/>
      <c r="C54" s="3" t="n"/>
      <c r="D54" s="4" t="n"/>
      <c r="E54" s="2" t="n"/>
      <c r="F54" s="3" t="n"/>
      <c r="G54" s="2" t="n"/>
      <c r="H54" s="5" t="n"/>
      <c r="I54" s="6" t="n"/>
      <c r="J54" s="2" t="n"/>
      <c r="K54" s="7">
        <f>IF($A54="","",'Dashboard'!$B$4)</f>
        <v/>
      </c>
      <c r="L54" s="8">
        <f>IF($A54="","",$K54-$H54)</f>
        <v/>
      </c>
      <c r="M54" s="9" t="n"/>
      <c r="N54" s="9" t="n"/>
      <c r="O54" s="10">
        <f>IF($A54="","",$M54+$N54)</f>
        <v/>
      </c>
      <c r="P54" s="4" t="n"/>
      <c r="Q54" s="2" t="n"/>
      <c r="R54" s="2" t="n"/>
      <c r="S54" s="11">
        <f>IF(OR($A54="",$Q54="",$R54=""),"",ROUND(($Q54*40%)+($R54*40%)+(IF($L54&gt;=0,20%,0)),2))</f>
        <v/>
      </c>
      <c r="T54" s="12">
        <f>IF($A54="","",IF(AND($J54="Yes",$L54&gt;=0),"Yes","Review"))</f>
        <v/>
      </c>
    </row>
    <row r="55" ht="28" customHeight="1">
      <c r="A55" s="2" t="n"/>
      <c r="B55" s="3" t="n"/>
      <c r="C55" s="3" t="n"/>
      <c r="D55" s="4" t="n"/>
      <c r="E55" s="2" t="n"/>
      <c r="F55" s="3" t="n"/>
      <c r="G55" s="2" t="n"/>
      <c r="H55" s="5" t="n"/>
      <c r="I55" s="6" t="n"/>
      <c r="J55" s="2" t="n"/>
      <c r="K55" s="13">
        <f>IF($A55="","",'Dashboard'!$B$4)</f>
        <v/>
      </c>
      <c r="L55" s="14">
        <f>IF($A55="","",$K55-$H55)</f>
        <v/>
      </c>
      <c r="M55" s="9" t="n"/>
      <c r="N55" s="9" t="n"/>
      <c r="O55" s="15">
        <f>IF($A55="","",$M55+$N55)</f>
        <v/>
      </c>
      <c r="P55" s="4" t="n"/>
      <c r="Q55" s="2" t="n"/>
      <c r="R55" s="2" t="n"/>
      <c r="S55" s="16">
        <f>IF(OR($A55="",$Q55="",$R55=""),"",ROUND(($Q55*40%)+($R55*40%)+(IF($L55&gt;=0,20%,0)),2))</f>
        <v/>
      </c>
      <c r="T55" s="17">
        <f>IF($A55="","",IF(AND($J55="Yes",$L55&gt;=0),"Yes","Review"))</f>
        <v/>
      </c>
    </row>
    <row r="56" ht="28" customHeight="1">
      <c r="A56" s="2" t="n"/>
      <c r="B56" s="3" t="n"/>
      <c r="C56" s="3" t="n"/>
      <c r="D56" s="4" t="n"/>
      <c r="E56" s="2" t="n"/>
      <c r="F56" s="3" t="n"/>
      <c r="G56" s="2" t="n"/>
      <c r="H56" s="5" t="n"/>
      <c r="I56" s="6" t="n"/>
      <c r="J56" s="2" t="n"/>
      <c r="K56" s="7">
        <f>IF($A56="","",'Dashboard'!$B$4)</f>
        <v/>
      </c>
      <c r="L56" s="8">
        <f>IF($A56="","",$K56-$H56)</f>
        <v/>
      </c>
      <c r="M56" s="9" t="n"/>
      <c r="N56" s="9" t="n"/>
      <c r="O56" s="10">
        <f>IF($A56="","",$M56+$N56)</f>
        <v/>
      </c>
      <c r="P56" s="4" t="n"/>
      <c r="Q56" s="2" t="n"/>
      <c r="R56" s="2" t="n"/>
      <c r="S56" s="11">
        <f>IF(OR($A56="",$Q56="",$R56=""),"",ROUND(($Q56*40%)+($R56*40%)+(IF($L56&gt;=0,20%,0)),2))</f>
        <v/>
      </c>
      <c r="T56" s="12">
        <f>IF($A56="","",IF(AND($J56="Yes",$L56&gt;=0),"Yes","Review"))</f>
        <v/>
      </c>
    </row>
    <row r="57" ht="28" customHeight="1">
      <c r="A57" s="2" t="n"/>
      <c r="B57" s="3" t="n"/>
      <c r="C57" s="3" t="n"/>
      <c r="D57" s="4" t="n"/>
      <c r="E57" s="2" t="n"/>
      <c r="F57" s="3" t="n"/>
      <c r="G57" s="2" t="n"/>
      <c r="H57" s="5" t="n"/>
      <c r="I57" s="6" t="n"/>
      <c r="J57" s="2" t="n"/>
      <c r="K57" s="13">
        <f>IF($A57="","",'Dashboard'!$B$4)</f>
        <v/>
      </c>
      <c r="L57" s="14">
        <f>IF($A57="","",$K57-$H57)</f>
        <v/>
      </c>
      <c r="M57" s="9" t="n"/>
      <c r="N57" s="9" t="n"/>
      <c r="O57" s="15">
        <f>IF($A57="","",$M57+$N57)</f>
        <v/>
      </c>
      <c r="P57" s="4" t="n"/>
      <c r="Q57" s="2" t="n"/>
      <c r="R57" s="2" t="n"/>
      <c r="S57" s="16">
        <f>IF(OR($A57="",$Q57="",$R57=""),"",ROUND(($Q57*40%)+($R57*40%)+(IF($L57&gt;=0,20%,0)),2))</f>
        <v/>
      </c>
      <c r="T57" s="17">
        <f>IF($A57="","",IF(AND($J57="Yes",$L57&gt;=0),"Yes","Review"))</f>
        <v/>
      </c>
    </row>
    <row r="58" ht="28" customHeight="1">
      <c r="A58" s="2" t="n"/>
      <c r="B58" s="3" t="n"/>
      <c r="C58" s="3" t="n"/>
      <c r="D58" s="4" t="n"/>
      <c r="E58" s="2" t="n"/>
      <c r="F58" s="3" t="n"/>
      <c r="G58" s="2" t="n"/>
      <c r="H58" s="5" t="n"/>
      <c r="I58" s="6" t="n"/>
      <c r="J58" s="2" t="n"/>
      <c r="K58" s="7">
        <f>IF($A58="","",'Dashboard'!$B$4)</f>
        <v/>
      </c>
      <c r="L58" s="8">
        <f>IF($A58="","",$K58-$H58)</f>
        <v/>
      </c>
      <c r="M58" s="9" t="n"/>
      <c r="N58" s="9" t="n"/>
      <c r="O58" s="10">
        <f>IF($A58="","",$M58+$N58)</f>
        <v/>
      </c>
      <c r="P58" s="4" t="n"/>
      <c r="Q58" s="2" t="n"/>
      <c r="R58" s="2" t="n"/>
      <c r="S58" s="11">
        <f>IF(OR($A58="",$Q58="",$R58=""),"",ROUND(($Q58*40%)+($R58*40%)+(IF($L58&gt;=0,20%,0)),2))</f>
        <v/>
      </c>
      <c r="T58" s="12">
        <f>IF($A58="","",IF(AND($J58="Yes",$L58&gt;=0),"Yes","Review"))</f>
        <v/>
      </c>
    </row>
    <row r="59" ht="28" customHeight="1">
      <c r="A59" s="2" t="n"/>
      <c r="B59" s="3" t="n"/>
      <c r="C59" s="3" t="n"/>
      <c r="D59" s="4" t="n"/>
      <c r="E59" s="2" t="n"/>
      <c r="F59" s="3" t="n"/>
      <c r="G59" s="2" t="n"/>
      <c r="H59" s="5" t="n"/>
      <c r="I59" s="6" t="n"/>
      <c r="J59" s="2" t="n"/>
      <c r="K59" s="13">
        <f>IF($A59="","",'Dashboard'!$B$4)</f>
        <v/>
      </c>
      <c r="L59" s="14">
        <f>IF($A59="","",$K59-$H59)</f>
        <v/>
      </c>
      <c r="M59" s="9" t="n"/>
      <c r="N59" s="9" t="n"/>
      <c r="O59" s="15">
        <f>IF($A59="","",$M59+$N59)</f>
        <v/>
      </c>
      <c r="P59" s="4" t="n"/>
      <c r="Q59" s="2" t="n"/>
      <c r="R59" s="2" t="n"/>
      <c r="S59" s="16">
        <f>IF(OR($A59="",$Q59="",$R59=""),"",ROUND(($Q59*40%)+($R59*40%)+(IF($L59&gt;=0,20%,0)),2))</f>
        <v/>
      </c>
      <c r="T59" s="17">
        <f>IF($A59="","",IF(AND($J59="Yes",$L59&gt;=0),"Yes","Review"))</f>
        <v/>
      </c>
    </row>
    <row r="60" ht="28" customHeight="1">
      <c r="A60" s="2" t="n"/>
      <c r="B60" s="3" t="n"/>
      <c r="C60" s="3" t="n"/>
      <c r="D60" s="4" t="n"/>
      <c r="E60" s="2" t="n"/>
      <c r="F60" s="3" t="n"/>
      <c r="G60" s="2" t="n"/>
      <c r="H60" s="5" t="n"/>
      <c r="I60" s="6" t="n"/>
      <c r="J60" s="2" t="n"/>
      <c r="K60" s="7">
        <f>IF($A60="","",'Dashboard'!$B$4)</f>
        <v/>
      </c>
      <c r="L60" s="8">
        <f>IF($A60="","",$K60-$H60)</f>
        <v/>
      </c>
      <c r="M60" s="9" t="n"/>
      <c r="N60" s="9" t="n"/>
      <c r="O60" s="10">
        <f>IF($A60="","",$M60+$N60)</f>
        <v/>
      </c>
      <c r="P60" s="4" t="n"/>
      <c r="Q60" s="2" t="n"/>
      <c r="R60" s="2" t="n"/>
      <c r="S60" s="11">
        <f>IF(OR($A60="",$Q60="",$R60=""),"",ROUND(($Q60*40%)+($R60*40%)+(IF($L60&gt;=0,20%,0)),2))</f>
        <v/>
      </c>
      <c r="T60" s="12">
        <f>IF($A60="","",IF(AND($J60="Yes",$L60&gt;=0),"Yes","Review"))</f>
        <v/>
      </c>
    </row>
    <row r="61" ht="28" customHeight="1">
      <c r="A61" s="2" t="n"/>
      <c r="B61" s="3" t="n"/>
      <c r="C61" s="3" t="n"/>
      <c r="D61" s="4" t="n"/>
      <c r="E61" s="2" t="n"/>
      <c r="F61" s="3" t="n"/>
      <c r="G61" s="2" t="n"/>
      <c r="H61" s="5" t="n"/>
      <c r="I61" s="6" t="n"/>
      <c r="J61" s="2" t="n"/>
      <c r="K61" s="13">
        <f>IF($A61="","",'Dashboard'!$B$4)</f>
        <v/>
      </c>
      <c r="L61" s="14">
        <f>IF($A61="","",$K61-$H61)</f>
        <v/>
      </c>
      <c r="M61" s="9" t="n"/>
      <c r="N61" s="9" t="n"/>
      <c r="O61" s="15">
        <f>IF($A61="","",$M61+$N61)</f>
        <v/>
      </c>
      <c r="P61" s="4" t="n"/>
      <c r="Q61" s="2" t="n"/>
      <c r="R61" s="2" t="n"/>
      <c r="S61" s="16">
        <f>IF(OR($A61="",$Q61="",$R61=""),"",ROUND(($Q61*40%)+($R61*40%)+(IF($L61&gt;=0,20%,0)),2))</f>
        <v/>
      </c>
      <c r="T61" s="17">
        <f>IF($A61="","",IF(AND($J61="Yes",$L61&gt;=0),"Yes","Review"))</f>
        <v/>
      </c>
    </row>
    <row r="62" ht="28" customHeight="1">
      <c r="A62" s="2" t="n"/>
      <c r="B62" s="3" t="n"/>
      <c r="C62" s="3" t="n"/>
      <c r="D62" s="4" t="n"/>
      <c r="E62" s="2" t="n"/>
      <c r="F62" s="3" t="n"/>
      <c r="G62" s="2" t="n"/>
      <c r="H62" s="5" t="n"/>
      <c r="I62" s="6" t="n"/>
      <c r="J62" s="2" t="n"/>
      <c r="K62" s="7">
        <f>IF($A62="","",'Dashboard'!$B$4)</f>
        <v/>
      </c>
      <c r="L62" s="8">
        <f>IF($A62="","",$K62-$H62)</f>
        <v/>
      </c>
      <c r="M62" s="9" t="n"/>
      <c r="N62" s="9" t="n"/>
      <c r="O62" s="10">
        <f>IF($A62="","",$M62+$N62)</f>
        <v/>
      </c>
      <c r="P62" s="4" t="n"/>
      <c r="Q62" s="2" t="n"/>
      <c r="R62" s="2" t="n"/>
      <c r="S62" s="11">
        <f>IF(OR($A62="",$Q62="",$R62=""),"",ROUND(($Q62*40%)+($R62*40%)+(IF($L62&gt;=0,20%,0)),2))</f>
        <v/>
      </c>
      <c r="T62" s="12">
        <f>IF($A62="","",IF(AND($J62="Yes",$L62&gt;=0),"Yes","Review"))</f>
        <v/>
      </c>
    </row>
    <row r="63" ht="28" customHeight="1">
      <c r="A63" s="2" t="n"/>
      <c r="B63" s="3" t="n"/>
      <c r="C63" s="3" t="n"/>
      <c r="D63" s="4" t="n"/>
      <c r="E63" s="2" t="n"/>
      <c r="F63" s="3" t="n"/>
      <c r="G63" s="2" t="n"/>
      <c r="H63" s="5" t="n"/>
      <c r="I63" s="6" t="n"/>
      <c r="J63" s="2" t="n"/>
      <c r="K63" s="13">
        <f>IF($A63="","",'Dashboard'!$B$4)</f>
        <v/>
      </c>
      <c r="L63" s="14">
        <f>IF($A63="","",$K63-$H63)</f>
        <v/>
      </c>
      <c r="M63" s="9" t="n"/>
      <c r="N63" s="9" t="n"/>
      <c r="O63" s="15">
        <f>IF($A63="","",$M63+$N63)</f>
        <v/>
      </c>
      <c r="P63" s="4" t="n"/>
      <c r="Q63" s="2" t="n"/>
      <c r="R63" s="2" t="n"/>
      <c r="S63" s="16">
        <f>IF(OR($A63="",$Q63="",$R63=""),"",ROUND(($Q63*40%)+($R63*40%)+(IF($L63&gt;=0,20%,0)),2))</f>
        <v/>
      </c>
      <c r="T63" s="17">
        <f>IF($A63="","",IF(AND($J63="Yes",$L63&gt;=0),"Yes","Review"))</f>
        <v/>
      </c>
    </row>
    <row r="64" ht="28" customHeight="1">
      <c r="A64" s="2" t="n"/>
      <c r="B64" s="3" t="n"/>
      <c r="C64" s="3" t="n"/>
      <c r="D64" s="4" t="n"/>
      <c r="E64" s="2" t="n"/>
      <c r="F64" s="3" t="n"/>
      <c r="G64" s="2" t="n"/>
      <c r="H64" s="5" t="n"/>
      <c r="I64" s="6" t="n"/>
      <c r="J64" s="2" t="n"/>
      <c r="K64" s="7">
        <f>IF($A64="","",'Dashboard'!$B$4)</f>
        <v/>
      </c>
      <c r="L64" s="8">
        <f>IF($A64="","",$K64-$H64)</f>
        <v/>
      </c>
      <c r="M64" s="9" t="n"/>
      <c r="N64" s="9" t="n"/>
      <c r="O64" s="10">
        <f>IF($A64="","",$M64+$N64)</f>
        <v/>
      </c>
      <c r="P64" s="4" t="n"/>
      <c r="Q64" s="2" t="n"/>
      <c r="R64" s="2" t="n"/>
      <c r="S64" s="11">
        <f>IF(OR($A64="",$Q64="",$R64=""),"",ROUND(($Q64*40%)+($R64*40%)+(IF($L64&gt;=0,20%,0)),2))</f>
        <v/>
      </c>
      <c r="T64" s="12">
        <f>IF($A64="","",IF(AND($J64="Yes",$L64&gt;=0),"Yes","Review"))</f>
        <v/>
      </c>
    </row>
    <row r="65" ht="28" customHeight="1">
      <c r="A65" s="2" t="n"/>
      <c r="B65" s="3" t="n"/>
      <c r="C65" s="3" t="n"/>
      <c r="D65" s="4" t="n"/>
      <c r="E65" s="2" t="n"/>
      <c r="F65" s="3" t="n"/>
      <c r="G65" s="2" t="n"/>
      <c r="H65" s="5" t="n"/>
      <c r="I65" s="6" t="n"/>
      <c r="J65" s="2" t="n"/>
      <c r="K65" s="13">
        <f>IF($A65="","",'Dashboard'!$B$4)</f>
        <v/>
      </c>
      <c r="L65" s="14">
        <f>IF($A65="","",$K65-$H65)</f>
        <v/>
      </c>
      <c r="M65" s="9" t="n"/>
      <c r="N65" s="9" t="n"/>
      <c r="O65" s="15">
        <f>IF($A65="","",$M65+$N65)</f>
        <v/>
      </c>
      <c r="P65" s="4" t="n"/>
      <c r="Q65" s="2" t="n"/>
      <c r="R65" s="2" t="n"/>
      <c r="S65" s="16">
        <f>IF(OR($A65="",$Q65="",$R65=""),"",ROUND(($Q65*40%)+($R65*40%)+(IF($L65&gt;=0,20%,0)),2))</f>
        <v/>
      </c>
      <c r="T65" s="17">
        <f>IF($A65="","",IF(AND($J65="Yes",$L65&gt;=0),"Yes","Review"))</f>
        <v/>
      </c>
    </row>
    <row r="66" ht="28" customHeight="1">
      <c r="A66" s="2" t="n"/>
      <c r="B66" s="3" t="n"/>
      <c r="C66" s="3" t="n"/>
      <c r="D66" s="4" t="n"/>
      <c r="E66" s="2" t="n"/>
      <c r="F66" s="3" t="n"/>
      <c r="G66" s="2" t="n"/>
      <c r="H66" s="5" t="n"/>
      <c r="I66" s="6" t="n"/>
      <c r="J66" s="2" t="n"/>
      <c r="K66" s="7">
        <f>IF($A66="","",'Dashboard'!$B$4)</f>
        <v/>
      </c>
      <c r="L66" s="8">
        <f>IF($A66="","",$K66-$H66)</f>
        <v/>
      </c>
      <c r="M66" s="9" t="n"/>
      <c r="N66" s="9" t="n"/>
      <c r="O66" s="10">
        <f>IF($A66="","",$M66+$N66)</f>
        <v/>
      </c>
      <c r="P66" s="4" t="n"/>
      <c r="Q66" s="2" t="n"/>
      <c r="R66" s="2" t="n"/>
      <c r="S66" s="11">
        <f>IF(OR($A66="",$Q66="",$R66=""),"",ROUND(($Q66*40%)+($R66*40%)+(IF($L66&gt;=0,20%,0)),2))</f>
        <v/>
      </c>
      <c r="T66" s="12">
        <f>IF($A66="","",IF(AND($J66="Yes",$L66&gt;=0),"Yes","Review"))</f>
        <v/>
      </c>
    </row>
    <row r="67" ht="28" customHeight="1">
      <c r="A67" s="2" t="n"/>
      <c r="B67" s="3" t="n"/>
      <c r="C67" s="3" t="n"/>
      <c r="D67" s="4" t="n"/>
      <c r="E67" s="2" t="n"/>
      <c r="F67" s="3" t="n"/>
      <c r="G67" s="2" t="n"/>
      <c r="H67" s="5" t="n"/>
      <c r="I67" s="6" t="n"/>
      <c r="J67" s="2" t="n"/>
      <c r="K67" s="13">
        <f>IF($A67="","",'Dashboard'!$B$4)</f>
        <v/>
      </c>
      <c r="L67" s="14">
        <f>IF($A67="","",$K67-$H67)</f>
        <v/>
      </c>
      <c r="M67" s="9" t="n"/>
      <c r="N67" s="9" t="n"/>
      <c r="O67" s="15">
        <f>IF($A67="","",$M67+$N67)</f>
        <v/>
      </c>
      <c r="P67" s="4" t="n"/>
      <c r="Q67" s="2" t="n"/>
      <c r="R67" s="2" t="n"/>
      <c r="S67" s="16">
        <f>IF(OR($A67="",$Q67="",$R67=""),"",ROUND(($Q67*40%)+($R67*40%)+(IF($L67&gt;=0,20%,0)),2))</f>
        <v/>
      </c>
      <c r="T67" s="17">
        <f>IF($A67="","",IF(AND($J67="Yes",$L67&gt;=0),"Yes","Review"))</f>
        <v/>
      </c>
    </row>
    <row r="68" ht="28" customHeight="1">
      <c r="A68" s="2" t="n"/>
      <c r="B68" s="3" t="n"/>
      <c r="C68" s="3" t="n"/>
      <c r="D68" s="4" t="n"/>
      <c r="E68" s="2" t="n"/>
      <c r="F68" s="3" t="n"/>
      <c r="G68" s="2" t="n"/>
      <c r="H68" s="5" t="n"/>
      <c r="I68" s="6" t="n"/>
      <c r="J68" s="2" t="n"/>
      <c r="K68" s="7">
        <f>IF($A68="","",'Dashboard'!$B$4)</f>
        <v/>
      </c>
      <c r="L68" s="8">
        <f>IF($A68="","",$K68-$H68)</f>
        <v/>
      </c>
      <c r="M68" s="9" t="n"/>
      <c r="N68" s="9" t="n"/>
      <c r="O68" s="10">
        <f>IF($A68="","",$M68+$N68)</f>
        <v/>
      </c>
      <c r="P68" s="4" t="n"/>
      <c r="Q68" s="2" t="n"/>
      <c r="R68" s="2" t="n"/>
      <c r="S68" s="11">
        <f>IF(OR($A68="",$Q68="",$R68=""),"",ROUND(($Q68*40%)+($R68*40%)+(IF($L68&gt;=0,20%,0)),2))</f>
        <v/>
      </c>
      <c r="T68" s="12">
        <f>IF($A68="","",IF(AND($J68="Yes",$L68&gt;=0),"Yes","Review"))</f>
        <v/>
      </c>
    </row>
    <row r="69" ht="28" customHeight="1">
      <c r="A69" s="2" t="n"/>
      <c r="B69" s="3" t="n"/>
      <c r="C69" s="3" t="n"/>
      <c r="D69" s="4" t="n"/>
      <c r="E69" s="2" t="n"/>
      <c r="F69" s="3" t="n"/>
      <c r="G69" s="2" t="n"/>
      <c r="H69" s="5" t="n"/>
      <c r="I69" s="6" t="n"/>
      <c r="J69" s="2" t="n"/>
      <c r="K69" s="13">
        <f>IF($A69="","",'Dashboard'!$B$4)</f>
        <v/>
      </c>
      <c r="L69" s="14">
        <f>IF($A69="","",$K69-$H69)</f>
        <v/>
      </c>
      <c r="M69" s="9" t="n"/>
      <c r="N69" s="9" t="n"/>
      <c r="O69" s="15">
        <f>IF($A69="","",$M69+$N69)</f>
        <v/>
      </c>
      <c r="P69" s="4" t="n"/>
      <c r="Q69" s="2" t="n"/>
      <c r="R69" s="2" t="n"/>
      <c r="S69" s="16">
        <f>IF(OR($A69="",$Q69="",$R69=""),"",ROUND(($Q69*40%)+($R69*40%)+(IF($L69&gt;=0,20%,0)),2))</f>
        <v/>
      </c>
      <c r="T69" s="17">
        <f>IF($A69="","",IF(AND($J69="Yes",$L69&gt;=0),"Yes","Review"))</f>
        <v/>
      </c>
    </row>
    <row r="70" ht="28" customHeight="1">
      <c r="A70" s="2" t="n"/>
      <c r="B70" s="3" t="n"/>
      <c r="C70" s="3" t="n"/>
      <c r="D70" s="4" t="n"/>
      <c r="E70" s="2" t="n"/>
      <c r="F70" s="3" t="n"/>
      <c r="G70" s="2" t="n"/>
      <c r="H70" s="5" t="n"/>
      <c r="I70" s="6" t="n"/>
      <c r="J70" s="2" t="n"/>
      <c r="K70" s="7">
        <f>IF($A70="","",'Dashboard'!$B$4)</f>
        <v/>
      </c>
      <c r="L70" s="8">
        <f>IF($A70="","",$K70-$H70)</f>
        <v/>
      </c>
      <c r="M70" s="9" t="n"/>
      <c r="N70" s="9" t="n"/>
      <c r="O70" s="10">
        <f>IF($A70="","",$M70+$N70)</f>
        <v/>
      </c>
      <c r="P70" s="4" t="n"/>
      <c r="Q70" s="2" t="n"/>
      <c r="R70" s="2" t="n"/>
      <c r="S70" s="11">
        <f>IF(OR($A70="",$Q70="",$R70=""),"",ROUND(($Q70*40%)+($R70*40%)+(IF($L70&gt;=0,20%,0)),2))</f>
        <v/>
      </c>
      <c r="T70" s="12">
        <f>IF($A70="","",IF(AND($J70="Yes",$L70&gt;=0),"Yes","Review"))</f>
        <v/>
      </c>
    </row>
    <row r="71" ht="28" customHeight="1">
      <c r="A71" s="2" t="n"/>
      <c r="B71" s="3" t="n"/>
      <c r="C71" s="3" t="n"/>
      <c r="D71" s="4" t="n"/>
      <c r="E71" s="2" t="n"/>
      <c r="F71" s="3" t="n"/>
      <c r="G71" s="2" t="n"/>
      <c r="H71" s="5" t="n"/>
      <c r="I71" s="6" t="n"/>
      <c r="J71" s="2" t="n"/>
      <c r="K71" s="13">
        <f>IF($A71="","",'Dashboard'!$B$4)</f>
        <v/>
      </c>
      <c r="L71" s="14">
        <f>IF($A71="","",$K71-$H71)</f>
        <v/>
      </c>
      <c r="M71" s="9" t="n"/>
      <c r="N71" s="9" t="n"/>
      <c r="O71" s="15">
        <f>IF($A71="","",$M71+$N71)</f>
        <v/>
      </c>
      <c r="P71" s="4" t="n"/>
      <c r="Q71" s="2" t="n"/>
      <c r="R71" s="2" t="n"/>
      <c r="S71" s="16">
        <f>IF(OR($A71="",$Q71="",$R71=""),"",ROUND(($Q71*40%)+($R71*40%)+(IF($L71&gt;=0,20%,0)),2))</f>
        <v/>
      </c>
      <c r="T71" s="17">
        <f>IF($A71="","",IF(AND($J71="Yes",$L71&gt;=0),"Yes","Review"))</f>
        <v/>
      </c>
    </row>
    <row r="72" ht="28" customHeight="1">
      <c r="A72" s="2" t="n"/>
      <c r="B72" s="3" t="n"/>
      <c r="C72" s="3" t="n"/>
      <c r="D72" s="4" t="n"/>
      <c r="E72" s="2" t="n"/>
      <c r="F72" s="3" t="n"/>
      <c r="G72" s="2" t="n"/>
      <c r="H72" s="5" t="n"/>
      <c r="I72" s="6" t="n"/>
      <c r="J72" s="2" t="n"/>
      <c r="K72" s="7">
        <f>IF($A72="","",'Dashboard'!$B$4)</f>
        <v/>
      </c>
      <c r="L72" s="8">
        <f>IF($A72="","",$K72-$H72)</f>
        <v/>
      </c>
      <c r="M72" s="9" t="n"/>
      <c r="N72" s="9" t="n"/>
      <c r="O72" s="10">
        <f>IF($A72="","",$M72+$N72)</f>
        <v/>
      </c>
      <c r="P72" s="4" t="n"/>
      <c r="Q72" s="2" t="n"/>
      <c r="R72" s="2" t="n"/>
      <c r="S72" s="11">
        <f>IF(OR($A72="",$Q72="",$R72=""),"",ROUND(($Q72*40%)+($R72*40%)+(IF($L72&gt;=0,20%,0)),2))</f>
        <v/>
      </c>
      <c r="T72" s="12">
        <f>IF($A72="","",IF(AND($J72="Yes",$L72&gt;=0),"Yes","Review"))</f>
        <v/>
      </c>
    </row>
    <row r="73" ht="28" customHeight="1">
      <c r="A73" s="2" t="n"/>
      <c r="B73" s="3" t="n"/>
      <c r="C73" s="3" t="n"/>
      <c r="D73" s="4" t="n"/>
      <c r="E73" s="2" t="n"/>
      <c r="F73" s="3" t="n"/>
      <c r="G73" s="2" t="n"/>
      <c r="H73" s="5" t="n"/>
      <c r="I73" s="6" t="n"/>
      <c r="J73" s="2" t="n"/>
      <c r="K73" s="13">
        <f>IF($A73="","",'Dashboard'!$B$4)</f>
        <v/>
      </c>
      <c r="L73" s="14">
        <f>IF($A73="","",$K73-$H73)</f>
        <v/>
      </c>
      <c r="M73" s="9" t="n"/>
      <c r="N73" s="9" t="n"/>
      <c r="O73" s="15">
        <f>IF($A73="","",$M73+$N73)</f>
        <v/>
      </c>
      <c r="P73" s="4" t="n"/>
      <c r="Q73" s="2" t="n"/>
      <c r="R73" s="2" t="n"/>
      <c r="S73" s="16">
        <f>IF(OR($A73="",$Q73="",$R73=""),"",ROUND(($Q73*40%)+($R73*40%)+(IF($L73&gt;=0,20%,0)),2))</f>
        <v/>
      </c>
      <c r="T73" s="17">
        <f>IF($A73="","",IF(AND($J73="Yes",$L73&gt;=0),"Yes","Review"))</f>
        <v/>
      </c>
    </row>
    <row r="74" ht="28" customHeight="1">
      <c r="A74" s="2" t="n"/>
      <c r="B74" s="3" t="n"/>
      <c r="C74" s="3" t="n"/>
      <c r="D74" s="4" t="n"/>
      <c r="E74" s="2" t="n"/>
      <c r="F74" s="3" t="n"/>
      <c r="G74" s="2" t="n"/>
      <c r="H74" s="5" t="n"/>
      <c r="I74" s="6" t="n"/>
      <c r="J74" s="2" t="n"/>
      <c r="K74" s="7">
        <f>IF($A74="","",'Dashboard'!$B$4)</f>
        <v/>
      </c>
      <c r="L74" s="8">
        <f>IF($A74="","",$K74-$H74)</f>
        <v/>
      </c>
      <c r="M74" s="9" t="n"/>
      <c r="N74" s="9" t="n"/>
      <c r="O74" s="10">
        <f>IF($A74="","",$M74+$N74)</f>
        <v/>
      </c>
      <c r="P74" s="4" t="n"/>
      <c r="Q74" s="2" t="n"/>
      <c r="R74" s="2" t="n"/>
      <c r="S74" s="11">
        <f>IF(OR($A74="",$Q74="",$R74=""),"",ROUND(($Q74*40%)+($R74*40%)+(IF($L74&gt;=0,20%,0)),2))</f>
        <v/>
      </c>
      <c r="T74" s="12">
        <f>IF($A74="","",IF(AND($J74="Yes",$L74&gt;=0),"Yes","Review"))</f>
        <v/>
      </c>
    </row>
    <row r="75" ht="28" customHeight="1">
      <c r="A75" s="2" t="n"/>
      <c r="B75" s="3" t="n"/>
      <c r="C75" s="3" t="n"/>
      <c r="D75" s="4" t="n"/>
      <c r="E75" s="2" t="n"/>
      <c r="F75" s="3" t="n"/>
      <c r="G75" s="2" t="n"/>
      <c r="H75" s="5" t="n"/>
      <c r="I75" s="6" t="n"/>
      <c r="J75" s="2" t="n"/>
      <c r="K75" s="13">
        <f>IF($A75="","",'Dashboard'!$B$4)</f>
        <v/>
      </c>
      <c r="L75" s="14">
        <f>IF($A75="","",$K75-$H75)</f>
        <v/>
      </c>
      <c r="M75" s="9" t="n"/>
      <c r="N75" s="9" t="n"/>
      <c r="O75" s="15">
        <f>IF($A75="","",$M75+$N75)</f>
        <v/>
      </c>
      <c r="P75" s="4" t="n"/>
      <c r="Q75" s="2" t="n"/>
      <c r="R75" s="2" t="n"/>
      <c r="S75" s="16">
        <f>IF(OR($A75="",$Q75="",$R75=""),"",ROUND(($Q75*40%)+($R75*40%)+(IF($L75&gt;=0,20%,0)),2))</f>
        <v/>
      </c>
      <c r="T75" s="17">
        <f>IF($A75="","",IF(AND($J75="Yes",$L75&gt;=0),"Yes","Review"))</f>
        <v/>
      </c>
    </row>
    <row r="76" ht="28" customHeight="1">
      <c r="A76" s="2" t="n"/>
      <c r="B76" s="3" t="n"/>
      <c r="C76" s="3" t="n"/>
      <c r="D76" s="4" t="n"/>
      <c r="E76" s="2" t="n"/>
      <c r="F76" s="3" t="n"/>
      <c r="G76" s="2" t="n"/>
      <c r="H76" s="5" t="n"/>
      <c r="I76" s="6" t="n"/>
      <c r="J76" s="2" t="n"/>
      <c r="K76" s="7">
        <f>IF($A76="","",'Dashboard'!$B$4)</f>
        <v/>
      </c>
      <c r="L76" s="8">
        <f>IF($A76="","",$K76-$H76)</f>
        <v/>
      </c>
      <c r="M76" s="9" t="n"/>
      <c r="N76" s="9" t="n"/>
      <c r="O76" s="10">
        <f>IF($A76="","",$M76+$N76)</f>
        <v/>
      </c>
      <c r="P76" s="4" t="n"/>
      <c r="Q76" s="2" t="n"/>
      <c r="R76" s="2" t="n"/>
      <c r="S76" s="11">
        <f>IF(OR($A76="",$Q76="",$R76=""),"",ROUND(($Q76*40%)+($R76*40%)+(IF($L76&gt;=0,20%,0)),2))</f>
        <v/>
      </c>
      <c r="T76" s="12">
        <f>IF($A76="","",IF(AND($J76="Yes",$L76&gt;=0),"Yes","Review"))</f>
        <v/>
      </c>
    </row>
    <row r="77" ht="28" customHeight="1">
      <c r="A77" s="2" t="n"/>
      <c r="B77" s="3" t="n"/>
      <c r="C77" s="3" t="n"/>
      <c r="D77" s="4" t="n"/>
      <c r="E77" s="2" t="n"/>
      <c r="F77" s="3" t="n"/>
      <c r="G77" s="2" t="n"/>
      <c r="H77" s="5" t="n"/>
      <c r="I77" s="6" t="n"/>
      <c r="J77" s="2" t="n"/>
      <c r="K77" s="13">
        <f>IF($A77="","",'Dashboard'!$B$4)</f>
        <v/>
      </c>
      <c r="L77" s="14">
        <f>IF($A77="","",$K77-$H77)</f>
        <v/>
      </c>
      <c r="M77" s="9" t="n"/>
      <c r="N77" s="9" t="n"/>
      <c r="O77" s="15">
        <f>IF($A77="","",$M77+$N77)</f>
        <v/>
      </c>
      <c r="P77" s="4" t="n"/>
      <c r="Q77" s="2" t="n"/>
      <c r="R77" s="2" t="n"/>
      <c r="S77" s="16">
        <f>IF(OR($A77="",$Q77="",$R77=""),"",ROUND(($Q77*40%)+($R77*40%)+(IF($L77&gt;=0,20%,0)),2))</f>
        <v/>
      </c>
      <c r="T77" s="17">
        <f>IF($A77="","",IF(AND($J77="Yes",$L77&gt;=0),"Yes","Review"))</f>
        <v/>
      </c>
    </row>
    <row r="78" ht="28" customHeight="1">
      <c r="A78" s="2" t="n"/>
      <c r="B78" s="3" t="n"/>
      <c r="C78" s="3" t="n"/>
      <c r="D78" s="4" t="n"/>
      <c r="E78" s="2" t="n"/>
      <c r="F78" s="3" t="n"/>
      <c r="G78" s="2" t="n"/>
      <c r="H78" s="5" t="n"/>
      <c r="I78" s="6" t="n"/>
      <c r="J78" s="2" t="n"/>
      <c r="K78" s="7">
        <f>IF($A78="","",'Dashboard'!$B$4)</f>
        <v/>
      </c>
      <c r="L78" s="8">
        <f>IF($A78="","",$K78-$H78)</f>
        <v/>
      </c>
      <c r="M78" s="9" t="n"/>
      <c r="N78" s="9" t="n"/>
      <c r="O78" s="10">
        <f>IF($A78="","",$M78+$N78)</f>
        <v/>
      </c>
      <c r="P78" s="4" t="n"/>
      <c r="Q78" s="2" t="n"/>
      <c r="R78" s="2" t="n"/>
      <c r="S78" s="11">
        <f>IF(OR($A78="",$Q78="",$R78=""),"",ROUND(($Q78*40%)+($R78*40%)+(IF($L78&gt;=0,20%,0)),2))</f>
        <v/>
      </c>
      <c r="T78" s="12">
        <f>IF($A78="","",IF(AND($J78="Yes",$L78&gt;=0),"Yes","Review"))</f>
        <v/>
      </c>
    </row>
    <row r="79" ht="28" customHeight="1">
      <c r="A79" s="2" t="n"/>
      <c r="B79" s="3" t="n"/>
      <c r="C79" s="3" t="n"/>
      <c r="D79" s="4" t="n"/>
      <c r="E79" s="2" t="n"/>
      <c r="F79" s="3" t="n"/>
      <c r="G79" s="2" t="n"/>
      <c r="H79" s="5" t="n"/>
      <c r="I79" s="6" t="n"/>
      <c r="J79" s="2" t="n"/>
      <c r="K79" s="13">
        <f>IF($A79="","",'Dashboard'!$B$4)</f>
        <v/>
      </c>
      <c r="L79" s="14">
        <f>IF($A79="","",$K79-$H79)</f>
        <v/>
      </c>
      <c r="M79" s="9" t="n"/>
      <c r="N79" s="9" t="n"/>
      <c r="O79" s="15">
        <f>IF($A79="","",$M79+$N79)</f>
        <v/>
      </c>
      <c r="P79" s="4" t="n"/>
      <c r="Q79" s="2" t="n"/>
      <c r="R79" s="2" t="n"/>
      <c r="S79" s="16">
        <f>IF(OR($A79="",$Q79="",$R79=""),"",ROUND(($Q79*40%)+($R79*40%)+(IF($L79&gt;=0,20%,0)),2))</f>
        <v/>
      </c>
      <c r="T79" s="17">
        <f>IF($A79="","",IF(AND($J79="Yes",$L79&gt;=0),"Yes","Review"))</f>
        <v/>
      </c>
    </row>
    <row r="80" ht="28" customHeight="1">
      <c r="A80" s="2" t="n"/>
      <c r="B80" s="3" t="n"/>
      <c r="C80" s="3" t="n"/>
      <c r="D80" s="4" t="n"/>
      <c r="E80" s="2" t="n"/>
      <c r="F80" s="3" t="n"/>
      <c r="G80" s="2" t="n"/>
      <c r="H80" s="5" t="n"/>
      <c r="I80" s="6" t="n"/>
      <c r="J80" s="2" t="n"/>
      <c r="K80" s="7">
        <f>IF($A80="","",'Dashboard'!$B$4)</f>
        <v/>
      </c>
      <c r="L80" s="8">
        <f>IF($A80="","",$K80-$H80)</f>
        <v/>
      </c>
      <c r="M80" s="9" t="n"/>
      <c r="N80" s="9" t="n"/>
      <c r="O80" s="10">
        <f>IF($A80="","",$M80+$N80)</f>
        <v/>
      </c>
      <c r="P80" s="4" t="n"/>
      <c r="Q80" s="2" t="n"/>
      <c r="R80" s="2" t="n"/>
      <c r="S80" s="11">
        <f>IF(OR($A80="",$Q80="",$R80=""),"",ROUND(($Q80*40%)+($R80*40%)+(IF($L80&gt;=0,20%,0)),2))</f>
        <v/>
      </c>
      <c r="T80" s="12">
        <f>IF($A80="","",IF(AND($J80="Yes",$L80&gt;=0),"Yes","Review"))</f>
        <v/>
      </c>
    </row>
    <row r="81" ht="28" customHeight="1">
      <c r="A81" s="2" t="n"/>
      <c r="B81" s="3" t="n"/>
      <c r="C81" s="3" t="n"/>
      <c r="D81" s="4" t="n"/>
      <c r="E81" s="2" t="n"/>
      <c r="F81" s="3" t="n"/>
      <c r="G81" s="2" t="n"/>
      <c r="H81" s="5" t="n"/>
      <c r="I81" s="6" t="n"/>
      <c r="J81" s="2" t="n"/>
      <c r="K81" s="13">
        <f>IF($A81="","",'Dashboard'!$B$4)</f>
        <v/>
      </c>
      <c r="L81" s="14">
        <f>IF($A81="","",$K81-$H81)</f>
        <v/>
      </c>
      <c r="M81" s="9" t="n"/>
      <c r="N81" s="9" t="n"/>
      <c r="O81" s="15">
        <f>IF($A81="","",$M81+$N81)</f>
        <v/>
      </c>
      <c r="P81" s="4" t="n"/>
      <c r="Q81" s="2" t="n"/>
      <c r="R81" s="2" t="n"/>
      <c r="S81" s="16">
        <f>IF(OR($A81="",$Q81="",$R81=""),"",ROUND(($Q81*40%)+($R81*40%)+(IF($L81&gt;=0,20%,0)),2))</f>
        <v/>
      </c>
      <c r="T81" s="17">
        <f>IF($A81="","",IF(AND($J81="Yes",$L81&gt;=0),"Yes","Review"))</f>
        <v/>
      </c>
    </row>
    <row r="82" ht="28" customHeight="1">
      <c r="A82" s="2" t="n"/>
      <c r="B82" s="3" t="n"/>
      <c r="C82" s="3" t="n"/>
      <c r="D82" s="4" t="n"/>
      <c r="E82" s="2" t="n"/>
      <c r="F82" s="3" t="n"/>
      <c r="G82" s="2" t="n"/>
      <c r="H82" s="5" t="n"/>
      <c r="I82" s="6" t="n"/>
      <c r="J82" s="2" t="n"/>
      <c r="K82" s="7">
        <f>IF($A82="","",'Dashboard'!$B$4)</f>
        <v/>
      </c>
      <c r="L82" s="8">
        <f>IF($A82="","",$K82-$H82)</f>
        <v/>
      </c>
      <c r="M82" s="9" t="n"/>
      <c r="N82" s="9" t="n"/>
      <c r="O82" s="10">
        <f>IF($A82="","",$M82+$N82)</f>
        <v/>
      </c>
      <c r="P82" s="4" t="n"/>
      <c r="Q82" s="2" t="n"/>
      <c r="R82" s="2" t="n"/>
      <c r="S82" s="11">
        <f>IF(OR($A82="",$Q82="",$R82=""),"",ROUND(($Q82*40%)+($R82*40%)+(IF($L82&gt;=0,20%,0)),2))</f>
        <v/>
      </c>
      <c r="T82" s="12">
        <f>IF($A82="","",IF(AND($J82="Yes",$L82&gt;=0),"Yes","Review"))</f>
        <v/>
      </c>
    </row>
    <row r="83" ht="28" customHeight="1">
      <c r="A83" s="2" t="n"/>
      <c r="B83" s="3" t="n"/>
      <c r="C83" s="3" t="n"/>
      <c r="D83" s="4" t="n"/>
      <c r="E83" s="2" t="n"/>
      <c r="F83" s="3" t="n"/>
      <c r="G83" s="2" t="n"/>
      <c r="H83" s="5" t="n"/>
      <c r="I83" s="6" t="n"/>
      <c r="J83" s="2" t="n"/>
      <c r="K83" s="13">
        <f>IF($A83="","",'Dashboard'!$B$4)</f>
        <v/>
      </c>
      <c r="L83" s="14">
        <f>IF($A83="","",$K83-$H83)</f>
        <v/>
      </c>
      <c r="M83" s="9" t="n"/>
      <c r="N83" s="9" t="n"/>
      <c r="O83" s="15">
        <f>IF($A83="","",$M83+$N83)</f>
        <v/>
      </c>
      <c r="P83" s="4" t="n"/>
      <c r="Q83" s="2" t="n"/>
      <c r="R83" s="2" t="n"/>
      <c r="S83" s="16">
        <f>IF(OR($A83="",$Q83="",$R83=""),"",ROUND(($Q83*40%)+($R83*40%)+(IF($L83&gt;=0,20%,0)),2))</f>
        <v/>
      </c>
      <c r="T83" s="17">
        <f>IF($A83="","",IF(AND($J83="Yes",$L83&gt;=0),"Yes","Review"))</f>
        <v/>
      </c>
    </row>
    <row r="84" ht="28" customHeight="1">
      <c r="A84" s="2" t="n"/>
      <c r="B84" s="3" t="n"/>
      <c r="C84" s="3" t="n"/>
      <c r="D84" s="4" t="n"/>
      <c r="E84" s="2" t="n"/>
      <c r="F84" s="3" t="n"/>
      <c r="G84" s="2" t="n"/>
      <c r="H84" s="5" t="n"/>
      <c r="I84" s="6" t="n"/>
      <c r="J84" s="2" t="n"/>
      <c r="K84" s="7">
        <f>IF($A84="","",'Dashboard'!$B$4)</f>
        <v/>
      </c>
      <c r="L84" s="8">
        <f>IF($A84="","",$K84-$H84)</f>
        <v/>
      </c>
      <c r="M84" s="9" t="n"/>
      <c r="N84" s="9" t="n"/>
      <c r="O84" s="10">
        <f>IF($A84="","",$M84+$N84)</f>
        <v/>
      </c>
      <c r="P84" s="4" t="n"/>
      <c r="Q84" s="2" t="n"/>
      <c r="R84" s="2" t="n"/>
      <c r="S84" s="11">
        <f>IF(OR($A84="",$Q84="",$R84=""),"",ROUND(($Q84*40%)+($R84*40%)+(IF($L84&gt;=0,20%,0)),2))</f>
        <v/>
      </c>
      <c r="T84" s="12">
        <f>IF($A84="","",IF(AND($J84="Yes",$L84&gt;=0),"Yes","Review"))</f>
        <v/>
      </c>
    </row>
    <row r="85" ht="28" customHeight="1">
      <c r="A85" s="2" t="n"/>
      <c r="B85" s="3" t="n"/>
      <c r="C85" s="3" t="n"/>
      <c r="D85" s="4" t="n"/>
      <c r="E85" s="2" t="n"/>
      <c r="F85" s="3" t="n"/>
      <c r="G85" s="2" t="n"/>
      <c r="H85" s="5" t="n"/>
      <c r="I85" s="6" t="n"/>
      <c r="J85" s="2" t="n"/>
      <c r="K85" s="13">
        <f>IF($A85="","",'Dashboard'!$B$4)</f>
        <v/>
      </c>
      <c r="L85" s="14">
        <f>IF($A85="","",$K85-$H85)</f>
        <v/>
      </c>
      <c r="M85" s="9" t="n"/>
      <c r="N85" s="9" t="n"/>
      <c r="O85" s="15">
        <f>IF($A85="","",$M85+$N85)</f>
        <v/>
      </c>
      <c r="P85" s="4" t="n"/>
      <c r="Q85" s="2" t="n"/>
      <c r="R85" s="2" t="n"/>
      <c r="S85" s="16">
        <f>IF(OR($A85="",$Q85="",$R85=""),"",ROUND(($Q85*40%)+($R85*40%)+(IF($L85&gt;=0,20%,0)),2))</f>
        <v/>
      </c>
      <c r="T85" s="17">
        <f>IF($A85="","",IF(AND($J85="Yes",$L85&gt;=0),"Yes","Review"))</f>
        <v/>
      </c>
    </row>
    <row r="86" ht="28" customHeight="1">
      <c r="A86" s="2" t="n"/>
      <c r="B86" s="3" t="n"/>
      <c r="C86" s="3" t="n"/>
      <c r="D86" s="4" t="n"/>
      <c r="E86" s="2" t="n"/>
      <c r="F86" s="3" t="n"/>
      <c r="G86" s="2" t="n"/>
      <c r="H86" s="5" t="n"/>
      <c r="I86" s="6" t="n"/>
      <c r="J86" s="2" t="n"/>
      <c r="K86" s="7">
        <f>IF($A86="","",'Dashboard'!$B$4)</f>
        <v/>
      </c>
      <c r="L86" s="8">
        <f>IF($A86="","",$K86-$H86)</f>
        <v/>
      </c>
      <c r="M86" s="9" t="n"/>
      <c r="N86" s="9" t="n"/>
      <c r="O86" s="10">
        <f>IF($A86="","",$M86+$N86)</f>
        <v/>
      </c>
      <c r="P86" s="4" t="n"/>
      <c r="Q86" s="2" t="n"/>
      <c r="R86" s="2" t="n"/>
      <c r="S86" s="11">
        <f>IF(OR($A86="",$Q86="",$R86=""),"",ROUND(($Q86*40%)+($R86*40%)+(IF($L86&gt;=0,20%,0)),2))</f>
        <v/>
      </c>
      <c r="T86" s="12">
        <f>IF($A86="","",IF(AND($J86="Yes",$L86&gt;=0),"Yes","Review"))</f>
        <v/>
      </c>
    </row>
    <row r="87" ht="28" customHeight="1">
      <c r="A87" s="2" t="n"/>
      <c r="B87" s="3" t="n"/>
      <c r="C87" s="3" t="n"/>
      <c r="D87" s="4" t="n"/>
      <c r="E87" s="2" t="n"/>
      <c r="F87" s="3" t="n"/>
      <c r="G87" s="2" t="n"/>
      <c r="H87" s="5" t="n"/>
      <c r="I87" s="6" t="n"/>
      <c r="J87" s="2" t="n"/>
      <c r="K87" s="13">
        <f>IF($A87="","",'Dashboard'!$B$4)</f>
        <v/>
      </c>
      <c r="L87" s="14">
        <f>IF($A87="","",$K87-$H87)</f>
        <v/>
      </c>
      <c r="M87" s="9" t="n"/>
      <c r="N87" s="9" t="n"/>
      <c r="O87" s="15">
        <f>IF($A87="","",$M87+$N87)</f>
        <v/>
      </c>
      <c r="P87" s="4" t="n"/>
      <c r="Q87" s="2" t="n"/>
      <c r="R87" s="2" t="n"/>
      <c r="S87" s="16">
        <f>IF(OR($A87="",$Q87="",$R87=""),"",ROUND(($Q87*40%)+($R87*40%)+(IF($L87&gt;=0,20%,0)),2))</f>
        <v/>
      </c>
      <c r="T87" s="17">
        <f>IF($A87="","",IF(AND($J87="Yes",$L87&gt;=0),"Yes","Review"))</f>
        <v/>
      </c>
    </row>
    <row r="88" ht="28" customHeight="1">
      <c r="A88" s="2" t="n"/>
      <c r="B88" s="3" t="n"/>
      <c r="C88" s="3" t="n"/>
      <c r="D88" s="4" t="n"/>
      <c r="E88" s="2" t="n"/>
      <c r="F88" s="3" t="n"/>
      <c r="G88" s="2" t="n"/>
      <c r="H88" s="5" t="n"/>
      <c r="I88" s="6" t="n"/>
      <c r="J88" s="2" t="n"/>
      <c r="K88" s="7">
        <f>IF($A88="","",'Dashboard'!$B$4)</f>
        <v/>
      </c>
      <c r="L88" s="8">
        <f>IF($A88="","",$K88-$H88)</f>
        <v/>
      </c>
      <c r="M88" s="9" t="n"/>
      <c r="N88" s="9" t="n"/>
      <c r="O88" s="10">
        <f>IF($A88="","",$M88+$N88)</f>
        <v/>
      </c>
      <c r="P88" s="4" t="n"/>
      <c r="Q88" s="2" t="n"/>
      <c r="R88" s="2" t="n"/>
      <c r="S88" s="11">
        <f>IF(OR($A88="",$Q88="",$R88=""),"",ROUND(($Q88*40%)+($R88*40%)+(IF($L88&gt;=0,20%,0)),2))</f>
        <v/>
      </c>
      <c r="T88" s="12">
        <f>IF($A88="","",IF(AND($J88="Yes",$L88&gt;=0),"Yes","Review"))</f>
        <v/>
      </c>
    </row>
    <row r="89" ht="28" customHeight="1">
      <c r="A89" s="2" t="n"/>
      <c r="B89" s="3" t="n"/>
      <c r="C89" s="3" t="n"/>
      <c r="D89" s="4" t="n"/>
      <c r="E89" s="2" t="n"/>
      <c r="F89" s="3" t="n"/>
      <c r="G89" s="2" t="n"/>
      <c r="H89" s="5" t="n"/>
      <c r="I89" s="6" t="n"/>
      <c r="J89" s="2" t="n"/>
      <c r="K89" s="13">
        <f>IF($A89="","",'Dashboard'!$B$4)</f>
        <v/>
      </c>
      <c r="L89" s="14">
        <f>IF($A89="","",$K89-$H89)</f>
        <v/>
      </c>
      <c r="M89" s="9" t="n"/>
      <c r="N89" s="9" t="n"/>
      <c r="O89" s="15">
        <f>IF($A89="","",$M89+$N89)</f>
        <v/>
      </c>
      <c r="P89" s="4" t="n"/>
      <c r="Q89" s="2" t="n"/>
      <c r="R89" s="2" t="n"/>
      <c r="S89" s="16">
        <f>IF(OR($A89="",$Q89="",$R89=""),"",ROUND(($Q89*40%)+($R89*40%)+(IF($L89&gt;=0,20%,0)),2))</f>
        <v/>
      </c>
      <c r="T89" s="17">
        <f>IF($A89="","",IF(AND($J89="Yes",$L89&gt;=0),"Yes","Review"))</f>
        <v/>
      </c>
    </row>
    <row r="90" ht="28" customHeight="1">
      <c r="A90" s="2" t="n"/>
      <c r="B90" s="3" t="n"/>
      <c r="C90" s="3" t="n"/>
      <c r="D90" s="4" t="n"/>
      <c r="E90" s="2" t="n"/>
      <c r="F90" s="3" t="n"/>
      <c r="G90" s="2" t="n"/>
      <c r="H90" s="5" t="n"/>
      <c r="I90" s="6" t="n"/>
      <c r="J90" s="2" t="n"/>
      <c r="K90" s="7">
        <f>IF($A90="","",'Dashboard'!$B$4)</f>
        <v/>
      </c>
      <c r="L90" s="8">
        <f>IF($A90="","",$K90-$H90)</f>
        <v/>
      </c>
      <c r="M90" s="9" t="n"/>
      <c r="N90" s="9" t="n"/>
      <c r="O90" s="10">
        <f>IF($A90="","",$M90+$N90)</f>
        <v/>
      </c>
      <c r="P90" s="4" t="n"/>
      <c r="Q90" s="2" t="n"/>
      <c r="R90" s="2" t="n"/>
      <c r="S90" s="11">
        <f>IF(OR($A90="",$Q90="",$R90=""),"",ROUND(($Q90*40%)+($R90*40%)+(IF($L90&gt;=0,20%,0)),2))</f>
        <v/>
      </c>
      <c r="T90" s="12">
        <f>IF($A90="","",IF(AND($J90="Yes",$L90&gt;=0),"Yes","Review"))</f>
        <v/>
      </c>
    </row>
    <row r="91" ht="28" customHeight="1">
      <c r="A91" s="2" t="n"/>
      <c r="B91" s="3" t="n"/>
      <c r="C91" s="3" t="n"/>
      <c r="D91" s="4" t="n"/>
      <c r="E91" s="2" t="n"/>
      <c r="F91" s="3" t="n"/>
      <c r="G91" s="2" t="n"/>
      <c r="H91" s="5" t="n"/>
      <c r="I91" s="6" t="n"/>
      <c r="J91" s="2" t="n"/>
      <c r="K91" s="13">
        <f>IF($A91="","",'Dashboard'!$B$4)</f>
        <v/>
      </c>
      <c r="L91" s="14">
        <f>IF($A91="","",$K91-$H91)</f>
        <v/>
      </c>
      <c r="M91" s="9" t="n"/>
      <c r="N91" s="9" t="n"/>
      <c r="O91" s="15">
        <f>IF($A91="","",$M91+$N91)</f>
        <v/>
      </c>
      <c r="P91" s="4" t="n"/>
      <c r="Q91" s="2" t="n"/>
      <c r="R91" s="2" t="n"/>
      <c r="S91" s="16">
        <f>IF(OR($A91="",$Q91="",$R91=""),"",ROUND(($Q91*40%)+($R91*40%)+(IF($L91&gt;=0,20%,0)),2))</f>
        <v/>
      </c>
      <c r="T91" s="17">
        <f>IF($A91="","",IF(AND($J91="Yes",$L91&gt;=0),"Yes","Review"))</f>
        <v/>
      </c>
    </row>
    <row r="92" ht="28" customHeight="1">
      <c r="A92" s="2" t="n"/>
      <c r="B92" s="3" t="n"/>
      <c r="C92" s="3" t="n"/>
      <c r="D92" s="4" t="n"/>
      <c r="E92" s="2" t="n"/>
      <c r="F92" s="3" t="n"/>
      <c r="G92" s="2" t="n"/>
      <c r="H92" s="5" t="n"/>
      <c r="I92" s="6" t="n"/>
      <c r="J92" s="2" t="n"/>
      <c r="K92" s="7">
        <f>IF($A92="","",'Dashboard'!$B$4)</f>
        <v/>
      </c>
      <c r="L92" s="8">
        <f>IF($A92="","",$K92-$H92)</f>
        <v/>
      </c>
      <c r="M92" s="9" t="n"/>
      <c r="N92" s="9" t="n"/>
      <c r="O92" s="10">
        <f>IF($A92="","",$M92+$N92)</f>
        <v/>
      </c>
      <c r="P92" s="4" t="n"/>
      <c r="Q92" s="2" t="n"/>
      <c r="R92" s="2" t="n"/>
      <c r="S92" s="11">
        <f>IF(OR($A92="",$Q92="",$R92=""),"",ROUND(($Q92*40%)+($R92*40%)+(IF($L92&gt;=0,20%,0)),2))</f>
        <v/>
      </c>
      <c r="T92" s="12">
        <f>IF($A92="","",IF(AND($J92="Yes",$L92&gt;=0),"Yes","Review"))</f>
        <v/>
      </c>
    </row>
    <row r="93" ht="28" customHeight="1">
      <c r="A93" s="2" t="n"/>
      <c r="B93" s="3" t="n"/>
      <c r="C93" s="3" t="n"/>
      <c r="D93" s="4" t="n"/>
      <c r="E93" s="2" t="n"/>
      <c r="F93" s="3" t="n"/>
      <c r="G93" s="2" t="n"/>
      <c r="H93" s="5" t="n"/>
      <c r="I93" s="6" t="n"/>
      <c r="J93" s="2" t="n"/>
      <c r="K93" s="13">
        <f>IF($A93="","",'Dashboard'!$B$4)</f>
        <v/>
      </c>
      <c r="L93" s="14">
        <f>IF($A93="","",$K93-$H93)</f>
        <v/>
      </c>
      <c r="M93" s="9" t="n"/>
      <c r="N93" s="9" t="n"/>
      <c r="O93" s="15">
        <f>IF($A93="","",$M93+$N93)</f>
        <v/>
      </c>
      <c r="P93" s="4" t="n"/>
      <c r="Q93" s="2" t="n"/>
      <c r="R93" s="2" t="n"/>
      <c r="S93" s="16">
        <f>IF(OR($A93="",$Q93="",$R93=""),"",ROUND(($Q93*40%)+($R93*40%)+(IF($L93&gt;=0,20%,0)),2))</f>
        <v/>
      </c>
      <c r="T93" s="17">
        <f>IF($A93="","",IF(AND($J93="Yes",$L93&gt;=0),"Yes","Review"))</f>
        <v/>
      </c>
    </row>
    <row r="94" ht="28" customHeight="1">
      <c r="A94" s="2" t="n"/>
      <c r="B94" s="3" t="n"/>
      <c r="C94" s="3" t="n"/>
      <c r="D94" s="4" t="n"/>
      <c r="E94" s="2" t="n"/>
      <c r="F94" s="3" t="n"/>
      <c r="G94" s="2" t="n"/>
      <c r="H94" s="5" t="n"/>
      <c r="I94" s="6" t="n"/>
      <c r="J94" s="2" t="n"/>
      <c r="K94" s="7">
        <f>IF($A94="","",'Dashboard'!$B$4)</f>
        <v/>
      </c>
      <c r="L94" s="8">
        <f>IF($A94="","",$K94-$H94)</f>
        <v/>
      </c>
      <c r="M94" s="9" t="n"/>
      <c r="N94" s="9" t="n"/>
      <c r="O94" s="10">
        <f>IF($A94="","",$M94+$N94)</f>
        <v/>
      </c>
      <c r="P94" s="4" t="n"/>
      <c r="Q94" s="2" t="n"/>
      <c r="R94" s="2" t="n"/>
      <c r="S94" s="11">
        <f>IF(OR($A94="",$Q94="",$R94=""),"",ROUND(($Q94*40%)+($R94*40%)+(IF($L94&gt;=0,20%,0)),2))</f>
        <v/>
      </c>
      <c r="T94" s="12">
        <f>IF($A94="","",IF(AND($J94="Yes",$L94&gt;=0),"Yes","Review"))</f>
        <v/>
      </c>
    </row>
    <row r="95" ht="28" customHeight="1">
      <c r="A95" s="2" t="n"/>
      <c r="B95" s="3" t="n"/>
      <c r="C95" s="3" t="n"/>
      <c r="D95" s="4" t="n"/>
      <c r="E95" s="2" t="n"/>
      <c r="F95" s="3" t="n"/>
      <c r="G95" s="2" t="n"/>
      <c r="H95" s="5" t="n"/>
      <c r="I95" s="6" t="n"/>
      <c r="J95" s="2" t="n"/>
      <c r="K95" s="13">
        <f>IF($A95="","",'Dashboard'!$B$4)</f>
        <v/>
      </c>
      <c r="L95" s="14">
        <f>IF($A95="","",$K95-$H95)</f>
        <v/>
      </c>
      <c r="M95" s="9" t="n"/>
      <c r="N95" s="9" t="n"/>
      <c r="O95" s="15">
        <f>IF($A95="","",$M95+$N95)</f>
        <v/>
      </c>
      <c r="P95" s="4" t="n"/>
      <c r="Q95" s="2" t="n"/>
      <c r="R95" s="2" t="n"/>
      <c r="S95" s="16">
        <f>IF(OR($A95="",$Q95="",$R95=""),"",ROUND(($Q95*40%)+($R95*40%)+(IF($L95&gt;=0,20%,0)),2))</f>
        <v/>
      </c>
      <c r="T95" s="17">
        <f>IF($A95="","",IF(AND($J95="Yes",$L95&gt;=0),"Yes","Review"))</f>
        <v/>
      </c>
    </row>
    <row r="96" ht="28" customHeight="1">
      <c r="A96" s="2" t="n"/>
      <c r="B96" s="3" t="n"/>
      <c r="C96" s="3" t="n"/>
      <c r="D96" s="4" t="n"/>
      <c r="E96" s="2" t="n"/>
      <c r="F96" s="3" t="n"/>
      <c r="G96" s="2" t="n"/>
      <c r="H96" s="5" t="n"/>
      <c r="I96" s="6" t="n"/>
      <c r="J96" s="2" t="n"/>
      <c r="K96" s="7">
        <f>IF($A96="","",'Dashboard'!$B$4)</f>
        <v/>
      </c>
      <c r="L96" s="8">
        <f>IF($A96="","",$K96-$H96)</f>
        <v/>
      </c>
      <c r="M96" s="9" t="n"/>
      <c r="N96" s="9" t="n"/>
      <c r="O96" s="10">
        <f>IF($A96="","",$M96+$N96)</f>
        <v/>
      </c>
      <c r="P96" s="4" t="n"/>
      <c r="Q96" s="2" t="n"/>
      <c r="R96" s="2" t="n"/>
      <c r="S96" s="11">
        <f>IF(OR($A96="",$Q96="",$R96=""),"",ROUND(($Q96*40%)+($R96*40%)+(IF($L96&gt;=0,20%,0)),2))</f>
        <v/>
      </c>
      <c r="T96" s="12">
        <f>IF($A96="","",IF(AND($J96="Yes",$L96&gt;=0),"Yes","Review"))</f>
        <v/>
      </c>
    </row>
    <row r="97" ht="28" customHeight="1">
      <c r="A97" s="2" t="n"/>
      <c r="B97" s="3" t="n"/>
      <c r="C97" s="3" t="n"/>
      <c r="D97" s="4" t="n"/>
      <c r="E97" s="2" t="n"/>
      <c r="F97" s="3" t="n"/>
      <c r="G97" s="2" t="n"/>
      <c r="H97" s="5" t="n"/>
      <c r="I97" s="6" t="n"/>
      <c r="J97" s="2" t="n"/>
      <c r="K97" s="13">
        <f>IF($A97="","",'Dashboard'!$B$4)</f>
        <v/>
      </c>
      <c r="L97" s="14">
        <f>IF($A97="","",$K97-$H97)</f>
        <v/>
      </c>
      <c r="M97" s="9" t="n"/>
      <c r="N97" s="9" t="n"/>
      <c r="O97" s="15">
        <f>IF($A97="","",$M97+$N97)</f>
        <v/>
      </c>
      <c r="P97" s="4" t="n"/>
      <c r="Q97" s="2" t="n"/>
      <c r="R97" s="2" t="n"/>
      <c r="S97" s="16">
        <f>IF(OR($A97="",$Q97="",$R97=""),"",ROUND(($Q97*40%)+($R97*40%)+(IF($L97&gt;=0,20%,0)),2))</f>
        <v/>
      </c>
      <c r="T97" s="17">
        <f>IF($A97="","",IF(AND($J97="Yes",$L97&gt;=0),"Yes","Review"))</f>
        <v/>
      </c>
    </row>
    <row r="98" ht="28" customHeight="1">
      <c r="A98" s="2" t="n"/>
      <c r="B98" s="3" t="n"/>
      <c r="C98" s="3" t="n"/>
      <c r="D98" s="4" t="n"/>
      <c r="E98" s="2" t="n"/>
      <c r="F98" s="3" t="n"/>
      <c r="G98" s="2" t="n"/>
      <c r="H98" s="5" t="n"/>
      <c r="I98" s="6" t="n"/>
      <c r="J98" s="2" t="n"/>
      <c r="K98" s="7">
        <f>IF($A98="","",'Dashboard'!$B$4)</f>
        <v/>
      </c>
      <c r="L98" s="8">
        <f>IF($A98="","",$K98-$H98)</f>
        <v/>
      </c>
      <c r="M98" s="9" t="n"/>
      <c r="N98" s="9" t="n"/>
      <c r="O98" s="10">
        <f>IF($A98="","",$M98+$N98)</f>
        <v/>
      </c>
      <c r="P98" s="4" t="n"/>
      <c r="Q98" s="2" t="n"/>
      <c r="R98" s="2" t="n"/>
      <c r="S98" s="11">
        <f>IF(OR($A98="",$Q98="",$R98=""),"",ROUND(($Q98*40%)+($R98*40%)+(IF($L98&gt;=0,20%,0)),2))</f>
        <v/>
      </c>
      <c r="T98" s="12">
        <f>IF($A98="","",IF(AND($J98="Yes",$L98&gt;=0),"Yes","Review"))</f>
        <v/>
      </c>
    </row>
    <row r="99" ht="28" customHeight="1">
      <c r="A99" s="2" t="n"/>
      <c r="B99" s="3" t="n"/>
      <c r="C99" s="3" t="n"/>
      <c r="D99" s="4" t="n"/>
      <c r="E99" s="2" t="n"/>
      <c r="F99" s="3" t="n"/>
      <c r="G99" s="2" t="n"/>
      <c r="H99" s="5" t="n"/>
      <c r="I99" s="6" t="n"/>
      <c r="J99" s="2" t="n"/>
      <c r="K99" s="13">
        <f>IF($A99="","",'Dashboard'!$B$4)</f>
        <v/>
      </c>
      <c r="L99" s="14">
        <f>IF($A99="","",$K99-$H99)</f>
        <v/>
      </c>
      <c r="M99" s="9" t="n"/>
      <c r="N99" s="9" t="n"/>
      <c r="O99" s="15">
        <f>IF($A99="","",$M99+$N99)</f>
        <v/>
      </c>
      <c r="P99" s="4" t="n"/>
      <c r="Q99" s="2" t="n"/>
      <c r="R99" s="2" t="n"/>
      <c r="S99" s="16">
        <f>IF(OR($A99="",$Q99="",$R99=""),"",ROUND(($Q99*40%)+($R99*40%)+(IF($L99&gt;=0,20%,0)),2))</f>
        <v/>
      </c>
      <c r="T99" s="17">
        <f>IF($A99="","",IF(AND($J99="Yes",$L99&gt;=0),"Yes","Review"))</f>
        <v/>
      </c>
    </row>
    <row r="100" ht="28" customHeight="1">
      <c r="A100" s="2" t="n"/>
      <c r="B100" s="3" t="n"/>
      <c r="C100" s="3" t="n"/>
      <c r="D100" s="4" t="n"/>
      <c r="E100" s="2" t="n"/>
      <c r="F100" s="3" t="n"/>
      <c r="G100" s="2" t="n"/>
      <c r="H100" s="5" t="n"/>
      <c r="I100" s="6" t="n"/>
      <c r="J100" s="2" t="n"/>
      <c r="K100" s="7">
        <f>IF($A100="","",'Dashboard'!$B$4)</f>
        <v/>
      </c>
      <c r="L100" s="8">
        <f>IF($A100="","",$K100-$H100)</f>
        <v/>
      </c>
      <c r="M100" s="9" t="n"/>
      <c r="N100" s="9" t="n"/>
      <c r="O100" s="10">
        <f>IF($A100="","",$M100+$N100)</f>
        <v/>
      </c>
      <c r="P100" s="4" t="n"/>
      <c r="Q100" s="2" t="n"/>
      <c r="R100" s="2" t="n"/>
      <c r="S100" s="11">
        <f>IF(OR($A100="",$Q100="",$R100=""),"",ROUND(($Q100*40%)+($R100*40%)+(IF($L100&gt;=0,20%,0)),2))</f>
        <v/>
      </c>
      <c r="T100" s="12">
        <f>IF($A100="","",IF(AND($J100="Yes",$L100&gt;=0),"Yes","Review"))</f>
        <v/>
      </c>
    </row>
    <row r="101" ht="28" customHeight="1">
      <c r="A101" s="2" t="n"/>
      <c r="B101" s="3" t="n"/>
      <c r="C101" s="3" t="n"/>
      <c r="D101" s="4" t="n"/>
      <c r="E101" s="2" t="n"/>
      <c r="F101" s="3" t="n"/>
      <c r="G101" s="2" t="n"/>
      <c r="H101" s="5" t="n"/>
      <c r="I101" s="6" t="n"/>
      <c r="J101" s="2" t="n"/>
      <c r="K101" s="13">
        <f>IF($A101="","",'Dashboard'!$B$4)</f>
        <v/>
      </c>
      <c r="L101" s="14">
        <f>IF($A101="","",$K101-$H101)</f>
        <v/>
      </c>
      <c r="M101" s="9" t="n"/>
      <c r="N101" s="9" t="n"/>
      <c r="O101" s="15">
        <f>IF($A101="","",$M101+$N101)</f>
        <v/>
      </c>
      <c r="P101" s="4" t="n"/>
      <c r="Q101" s="2" t="n"/>
      <c r="R101" s="2" t="n"/>
      <c r="S101" s="16">
        <f>IF(OR($A101="",$Q101="",$R101=""),"",ROUND(($Q101*40%)+($R101*40%)+(IF($L101&gt;=0,20%,0)),2))</f>
        <v/>
      </c>
      <c r="T101" s="17">
        <f>IF($A101="","",IF(AND($J101="Yes",$L101&gt;=0),"Yes","Review"))</f>
        <v/>
      </c>
    </row>
    <row r="102"/>
    <row r="103" ht="34" customHeight="1">
      <c r="A103" s="18" t="inlineStr">
        <is>
          <t>Average indicative points</t>
        </is>
      </c>
      <c r="B103" s="19">
        <f>AVERAGE($H$2:$H$101)</f>
        <v/>
      </c>
      <c r="D103" s="18" t="inlineStr">
        <is>
          <t>Average annual cost</t>
        </is>
      </c>
      <c r="E103" s="20">
        <f>AVERAGE($O$2:$O$101)</f>
        <v/>
      </c>
      <c r="G103" s="18" t="inlineStr">
        <is>
          <t>Number suitable</t>
        </is>
      </c>
      <c r="H103" s="19">
        <f>COUNTIF($T$2:$T$101,"Yes")</f>
        <v/>
      </c>
      <c r="J103" s="18" t="inlineStr">
        <is>
          <t>Percentage suitable</t>
        </is>
      </c>
      <c r="K103" s="21">
        <f>IFERROR(COUNTIF($T$2:$T$101,"Yes")/COUNTA($A$2:$A$101),0)</f>
        <v/>
      </c>
      <c r="M103" s="18" t="inlineStr">
        <is>
          <t>Lowest total annual cost</t>
        </is>
      </c>
      <c r="N103" s="20">
        <f>MIN($O$2:$O$101)</f>
        <v/>
      </c>
    </row>
    <row r="104"/>
    <row r="105" ht="34" customHeight="1">
      <c r="A105" s="22" t="inlineStr">
        <is>
          <t>Planning estimates only: CAO points, course requirements, fees and living costs can change. Check official CAO and institution information before making decisions.</t>
        </is>
      </c>
    </row>
  </sheetData>
  <autoFilter ref="A1:T101"/>
  <conditionalFormatting sqref="L2:L101">
    <cfRule type="expression" priority="1" dxfId="0" stopIfTrue="1">
      <formula>AND($A2&lt;&gt;"",$L2&lt;0)</formula>
    </cfRule>
    <cfRule type="expression" priority="2" dxfId="1" stopIfTrue="1">
      <formula>AND($A2&lt;&gt;"",$L2&gt;0)</formula>
    </cfRule>
  </conditionalFormatting>
  <conditionalFormatting sqref="T2:T101">
    <cfRule type="expression" priority="3" dxfId="0" stopIfTrue="1">
      <formula>AND($A2&lt;&gt;"",$T2="Review")</formula>
    </cfRule>
    <cfRule type="expression" priority="4" dxfId="1" stopIfTrue="1">
      <formula>AND($A2&lt;&gt;"",$T2="Yes")</formula>
    </cfRule>
  </conditionalFormatting>
  <dataValidations count="9">
    <dataValidation sqref="A2:A101" showErrorMessage="1" showInputMessage="1" allowBlank="1" type="whole" operator="between">
      <formula1>1</formula1>
      <formula2>100</formula2>
    </dataValidation>
    <dataValidation sqref="E2:E101" showErrorMessage="1" showInputMessage="1" allowBlank="1" type="list">
      <formula1>"6,7,8"</formula1>
    </dataValidation>
    <dataValidation sqref="F2:F101" showErrorMessage="1" showInputMessage="1" allowBlank="1" type="list">
      <formula1>"Dublin,Cork,Galway,Limerick,Waterford,Kilkenny,Maynooth,Other"</formula1>
    </dataValidation>
    <dataValidation sqref="G2:G101" showErrorMessage="1" showInputMessage="1" allowBlank="1" type="decimal" operator="between">
      <formula1>0</formula1>
      <formula2>10</formula2>
    </dataValidation>
    <dataValidation sqref="H2:H101" showErrorMessage="1" showInputMessage="1" allowBlank="1" type="whole" operator="between">
      <formula1>0</formula1>
      <formula2>800</formula2>
    </dataValidation>
    <dataValidation sqref="I2:I101" showErrorMessage="1" showInputMessage="1" allowBlank="1" type="whole" operator="between">
      <formula1>-300</formula1>
      <formula2>300</formula2>
    </dataValidation>
    <dataValidation sqref="J2:J101" showErrorMessage="1" showInputMessage="1" allowBlank="1" type="list">
      <formula1>"Yes,No"</formula1>
    </dataValidation>
    <dataValidation sqref="M2:N101" showErrorMessage="1" showInputMessage="1" allowBlank="1" type="decimal" operator="between">
      <formula1>0</formula1>
      <formula2>50000</formula2>
    </dataValidation>
    <dataValidation sqref="Q2:R101" showErrorMessage="1" showInputMessage="1" allowBlank="1" type="whole" operator="between">
      <formula1>1</formula1>
      <formula2>5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Z1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7" customWidth="1" min="1" max="1"/>
    <col width="22" customWidth="1" min="2" max="2"/>
    <col width="4" customWidth="1" min="3" max="3"/>
    <col width="30" customWidth="1" min="4" max="4"/>
    <col width="27" customWidth="1" min="5" max="5"/>
    <col width="4" customWidth="1" min="6" max="6"/>
    <col width="16" customWidth="1" min="7" max="7"/>
    <col width="12" customWidth="1" min="8" max="8"/>
    <col width="3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hidden="1" width="13" customWidth="1" min="24" max="24"/>
    <col hidden="1" width="13" customWidth="1" min="25" max="25"/>
    <col hidden="1" width="13" customWidth="1" min="26" max="26"/>
  </cols>
  <sheetData>
    <row r="1" ht="28" customHeight="1">
      <c r="A1" s="23" t="inlineStr">
        <is>
          <t>CAO Course Choice Comparison Dashboard</t>
        </is>
      </c>
      <c r="B1" s="37" t="n"/>
      <c r="C1" s="37" t="n"/>
      <c r="D1" s="37" t="n"/>
      <c r="E1" s="37" t="n"/>
      <c r="F1" s="38" t="n"/>
    </row>
    <row r="2"/>
    <row r="3">
      <c r="A3" s="24" t="inlineStr">
        <is>
          <t>Applicant name</t>
        </is>
      </c>
      <c r="B3" s="3" t="inlineStr">
        <is>
          <t>Aoife Murphy</t>
        </is>
      </c>
      <c r="D3" s="24" t="inlineStr">
        <is>
          <t>Courses compared</t>
        </is>
      </c>
      <c r="E3" s="25">
        <f>COUNTA('Course Comparison'!$A$2:$A$101)</f>
        <v/>
      </c>
      <c r="G3" s="26" t="inlineStr">
        <is>
          <t>Suitability</t>
        </is>
      </c>
      <c r="H3" s="26" t="inlineStr">
        <is>
          <t>Courses</t>
        </is>
      </c>
    </row>
    <row r="4">
      <c r="A4" s="24" t="inlineStr">
        <is>
          <t>Applicant points</t>
        </is>
      </c>
      <c r="B4" s="27" t="n">
        <v>500</v>
      </c>
      <c r="D4" s="24" t="inlineStr">
        <is>
          <t>Suitable courses</t>
        </is>
      </c>
      <c r="E4" s="25">
        <f>COUNTIF('Course Comparison'!$T$2:$T$101,"Yes")</f>
        <v/>
      </c>
      <c r="G4" s="17" t="inlineStr">
        <is>
          <t>Suitable</t>
        </is>
      </c>
      <c r="H4" s="17">
        <f>COUNTIF('Course Comparison'!$T$2:$T$101,"Yes")</f>
        <v/>
      </c>
    </row>
    <row r="5">
      <c r="A5" s="24" t="inlineStr">
        <is>
          <t>Preferred study location</t>
        </is>
      </c>
      <c r="B5" s="3" t="inlineStr">
        <is>
          <t>Dublin</t>
        </is>
      </c>
      <c r="D5" s="24" t="inlineStr">
        <is>
          <t>Average course points</t>
        </is>
      </c>
      <c r="E5" s="25">
        <f>AVERAGE('Course Comparison'!$H$2:$H$101)</f>
        <v/>
      </c>
      <c r="G5" s="17" t="inlineStr">
        <is>
          <t>Review</t>
        </is>
      </c>
      <c r="H5" s="17">
        <f>COUNTIF('Course Comparison'!$T$2:$T$101,"Review")</f>
        <v/>
      </c>
    </row>
    <row r="6">
      <c r="A6" s="24" t="inlineStr">
        <is>
          <t>Maximum annual budget (€)</t>
        </is>
      </c>
      <c r="B6" s="28" t="n">
        <v>21000</v>
      </c>
      <c r="D6" s="24" t="inlineStr">
        <is>
          <t>Average estimated annual cost</t>
        </is>
      </c>
      <c r="E6" s="29">
        <f>AVERAGE('Course Comparison'!$O$2:$O$101)</f>
        <v/>
      </c>
    </row>
    <row r="7">
      <c r="A7" s="24" t="inlineStr">
        <is>
          <t>Comparison date</t>
        </is>
      </c>
      <c r="B7" s="39" t="n">
        <v>46276</v>
      </c>
      <c r="D7" s="24" t="inlineStr">
        <is>
          <t>Best overall score</t>
        </is>
      </c>
      <c r="E7" s="31">
        <f>MAX('Course Comparison'!$S$2:$S$101)</f>
        <v/>
      </c>
    </row>
    <row r="8">
      <c r="D8" s="24" t="inlineStr">
        <is>
          <t>Top course by overall score</t>
        </is>
      </c>
      <c r="E8" s="32">
        <f>IFERROR(VLOOKUP(MAX('Course Comparison'!$S$2:$S$101),'Dashboard'!$X$15:$Z$114,2,FALSE),"")</f>
        <v/>
      </c>
    </row>
    <row r="9" ht="32" customHeight="1">
      <c r="A9" s="22" t="inlineStr">
        <is>
          <t>Points and costs are planning estimates only. Confirm CAO requirements, current points, fees and accommodation costs with official sources.</t>
        </is>
      </c>
      <c r="D9" s="24" t="inlineStr">
        <is>
          <t>Top course institution</t>
        </is>
      </c>
      <c r="E9" s="32">
        <f>IFERROR(VLOOKUP(MAX('Course Comparison'!$S$2:$S$101),'Dashboard'!$X$15:$Z$114,3,FALSE),"")</f>
        <v/>
      </c>
    </row>
    <row r="10">
      <c r="D10" s="24" t="inlineStr">
        <is>
          <t>Top course suitability</t>
        </is>
      </c>
      <c r="E10" s="32">
        <f>IFERROR(VLOOKUP(MAX('Course Comparison'!$S$2:$S$101),'Course Comparison'!$S$2:$T$101,2,FALSE),"")</f>
        <v/>
      </c>
    </row>
    <row r="11">
      <c r="D11" s="24" t="inlineStr">
        <is>
          <t>Total estimated annual cost</t>
        </is>
      </c>
      <c r="E11" s="29">
        <f>SUM('Course Comparison'!$O$2:$O$101)</f>
        <v/>
      </c>
    </row>
    <row r="12">
      <c r="D12" s="24" t="inlineStr">
        <is>
          <t>Courses within annual budget</t>
        </is>
      </c>
      <c r="E12" s="25">
        <f>COUNTIF('Course Comparison'!$O$2:$O$101,"&lt;="&amp;'Dashboard'!$B$6)</f>
        <v/>
      </c>
    </row>
    <row r="13">
      <c r="D13" s="24" t="inlineStr">
        <is>
          <t>Courses in preferred location</t>
        </is>
      </c>
      <c r="E13" s="25">
        <f>COUNTIF('Course Comparison'!$F$2:$F$101,'Dashboard'!$B$5)</f>
        <v/>
      </c>
    </row>
    <row r="14"/>
    <row r="15">
      <c r="X15">
        <f>IF('Course Comparison'!$A$2="","",'Course Comparison'!$S$2)</f>
        <v/>
      </c>
      <c r="Y15">
        <f>IF('Course Comparison'!$A$2="","",'Course Comparison'!$D$2)</f>
        <v/>
      </c>
      <c r="Z15">
        <f>IF('Course Comparison'!$A$2="","",'Course Comparison'!$B$2)</f>
        <v/>
      </c>
    </row>
    <row r="16">
      <c r="X16">
        <f>IF('Course Comparison'!$A$3="","",'Course Comparison'!$S$3)</f>
        <v/>
      </c>
      <c r="Y16">
        <f>IF('Course Comparison'!$A$3="","",'Course Comparison'!$D$3)</f>
        <v/>
      </c>
      <c r="Z16">
        <f>IF('Course Comparison'!$A$3="","",'Course Comparison'!$B$3)</f>
        <v/>
      </c>
    </row>
    <row r="17">
      <c r="X17">
        <f>IF('Course Comparison'!$A$4="","",'Course Comparison'!$S$4)</f>
        <v/>
      </c>
      <c r="Y17">
        <f>IF('Course Comparison'!$A$4="","",'Course Comparison'!$D$4)</f>
        <v/>
      </c>
      <c r="Z17">
        <f>IF('Course Comparison'!$A$4="","",'Course Comparison'!$B$4)</f>
        <v/>
      </c>
    </row>
    <row r="18">
      <c r="X18">
        <f>IF('Course Comparison'!$A$5="","",'Course Comparison'!$S$5)</f>
        <v/>
      </c>
      <c r="Y18">
        <f>IF('Course Comparison'!$A$5="","",'Course Comparison'!$D$5)</f>
        <v/>
      </c>
      <c r="Z18">
        <f>IF('Course Comparison'!$A$5="","",'Course Comparison'!$B$5)</f>
        <v/>
      </c>
    </row>
    <row r="19">
      <c r="X19">
        <f>IF('Course Comparison'!$A$6="","",'Course Comparison'!$S$6)</f>
        <v/>
      </c>
      <c r="Y19">
        <f>IF('Course Comparison'!$A$6="","",'Course Comparison'!$D$6)</f>
        <v/>
      </c>
      <c r="Z19">
        <f>IF('Course Comparison'!$A$6="","",'Course Comparison'!$B$6)</f>
        <v/>
      </c>
    </row>
    <row r="20">
      <c r="X20">
        <f>IF('Course Comparison'!$A$7="","",'Course Comparison'!$S$7)</f>
        <v/>
      </c>
      <c r="Y20">
        <f>IF('Course Comparison'!$A$7="","",'Course Comparison'!$D$7)</f>
        <v/>
      </c>
      <c r="Z20">
        <f>IF('Course Comparison'!$A$7="","",'Course Comparison'!$B$7)</f>
        <v/>
      </c>
    </row>
    <row r="21">
      <c r="X21">
        <f>IF('Course Comparison'!$A$8="","",'Course Comparison'!$S$8)</f>
        <v/>
      </c>
      <c r="Y21">
        <f>IF('Course Comparison'!$A$8="","",'Course Comparison'!$D$8)</f>
        <v/>
      </c>
      <c r="Z21">
        <f>IF('Course Comparison'!$A$8="","",'Course Comparison'!$B$8)</f>
        <v/>
      </c>
    </row>
    <row r="22">
      <c r="X22">
        <f>IF('Course Comparison'!$A$9="","",'Course Comparison'!$S$9)</f>
        <v/>
      </c>
      <c r="Y22">
        <f>IF('Course Comparison'!$A$9="","",'Course Comparison'!$D$9)</f>
        <v/>
      </c>
      <c r="Z22">
        <f>IF('Course Comparison'!$A$9="","",'Course Comparison'!$B$9)</f>
        <v/>
      </c>
    </row>
    <row r="23">
      <c r="X23">
        <f>IF('Course Comparison'!$A$10="","",'Course Comparison'!$S$10)</f>
        <v/>
      </c>
      <c r="Y23">
        <f>IF('Course Comparison'!$A$10="","",'Course Comparison'!$D$10)</f>
        <v/>
      </c>
      <c r="Z23">
        <f>IF('Course Comparison'!$A$10="","",'Course Comparison'!$B$10)</f>
        <v/>
      </c>
    </row>
    <row r="24">
      <c r="X24">
        <f>IF('Course Comparison'!$A$11="","",'Course Comparison'!$S$11)</f>
        <v/>
      </c>
      <c r="Y24">
        <f>IF('Course Comparison'!$A$11="","",'Course Comparison'!$D$11)</f>
        <v/>
      </c>
      <c r="Z24">
        <f>IF('Course Comparison'!$A$11="","",'Course Comparison'!$B$11)</f>
        <v/>
      </c>
    </row>
    <row r="25">
      <c r="X25">
        <f>IF('Course Comparison'!$A$12="","",'Course Comparison'!$S$12)</f>
        <v/>
      </c>
      <c r="Y25">
        <f>IF('Course Comparison'!$A$12="","",'Course Comparison'!$D$12)</f>
        <v/>
      </c>
      <c r="Z25">
        <f>IF('Course Comparison'!$A$12="","",'Course Comparison'!$B$12)</f>
        <v/>
      </c>
    </row>
    <row r="26">
      <c r="X26">
        <f>IF('Course Comparison'!$A$13="","",'Course Comparison'!$S$13)</f>
        <v/>
      </c>
      <c r="Y26">
        <f>IF('Course Comparison'!$A$13="","",'Course Comparison'!$D$13)</f>
        <v/>
      </c>
      <c r="Z26">
        <f>IF('Course Comparison'!$A$13="","",'Course Comparison'!$B$13)</f>
        <v/>
      </c>
    </row>
    <row r="27">
      <c r="X27">
        <f>IF('Course Comparison'!$A$14="","",'Course Comparison'!$S$14)</f>
        <v/>
      </c>
      <c r="Y27">
        <f>IF('Course Comparison'!$A$14="","",'Course Comparison'!$D$14)</f>
        <v/>
      </c>
      <c r="Z27">
        <f>IF('Course Comparison'!$A$14="","",'Course Comparison'!$B$14)</f>
        <v/>
      </c>
    </row>
    <row r="28">
      <c r="X28">
        <f>IF('Course Comparison'!$A$15="","",'Course Comparison'!$S$15)</f>
        <v/>
      </c>
      <c r="Y28">
        <f>IF('Course Comparison'!$A$15="","",'Course Comparison'!$D$15)</f>
        <v/>
      </c>
      <c r="Z28">
        <f>IF('Course Comparison'!$A$15="","",'Course Comparison'!$B$15)</f>
        <v/>
      </c>
    </row>
    <row r="29">
      <c r="X29">
        <f>IF('Course Comparison'!$A$16="","",'Course Comparison'!$S$16)</f>
        <v/>
      </c>
      <c r="Y29">
        <f>IF('Course Comparison'!$A$16="","",'Course Comparison'!$D$16)</f>
        <v/>
      </c>
      <c r="Z29">
        <f>IF('Course Comparison'!$A$16="","",'Course Comparison'!$B$16)</f>
        <v/>
      </c>
    </row>
    <row r="30">
      <c r="X30">
        <f>IF('Course Comparison'!$A$17="","",'Course Comparison'!$S$17)</f>
        <v/>
      </c>
      <c r="Y30">
        <f>IF('Course Comparison'!$A$17="","",'Course Comparison'!$D$17)</f>
        <v/>
      </c>
      <c r="Z30">
        <f>IF('Course Comparison'!$A$17="","",'Course Comparison'!$B$17)</f>
        <v/>
      </c>
    </row>
    <row r="31">
      <c r="X31">
        <f>IF('Course Comparison'!$A$18="","",'Course Comparison'!$S$18)</f>
        <v/>
      </c>
      <c r="Y31">
        <f>IF('Course Comparison'!$A$18="","",'Course Comparison'!$D$18)</f>
        <v/>
      </c>
      <c r="Z31">
        <f>IF('Course Comparison'!$A$18="","",'Course Comparison'!$B$18)</f>
        <v/>
      </c>
    </row>
    <row r="32">
      <c r="X32">
        <f>IF('Course Comparison'!$A$19="","",'Course Comparison'!$S$19)</f>
        <v/>
      </c>
      <c r="Y32">
        <f>IF('Course Comparison'!$A$19="","",'Course Comparison'!$D$19)</f>
        <v/>
      </c>
      <c r="Z32">
        <f>IF('Course Comparison'!$A$19="","",'Course Comparison'!$B$19)</f>
        <v/>
      </c>
    </row>
    <row r="33">
      <c r="X33">
        <f>IF('Course Comparison'!$A$20="","",'Course Comparison'!$S$20)</f>
        <v/>
      </c>
      <c r="Y33">
        <f>IF('Course Comparison'!$A$20="","",'Course Comparison'!$D$20)</f>
        <v/>
      </c>
      <c r="Z33">
        <f>IF('Course Comparison'!$A$20="","",'Course Comparison'!$B$20)</f>
        <v/>
      </c>
    </row>
    <row r="34">
      <c r="X34">
        <f>IF('Course Comparison'!$A$21="","",'Course Comparison'!$S$21)</f>
        <v/>
      </c>
      <c r="Y34">
        <f>IF('Course Comparison'!$A$21="","",'Course Comparison'!$D$21)</f>
        <v/>
      </c>
      <c r="Z34">
        <f>IF('Course Comparison'!$A$21="","",'Course Comparison'!$B$21)</f>
        <v/>
      </c>
    </row>
    <row r="35">
      <c r="X35">
        <f>IF('Course Comparison'!$A$22="","",'Course Comparison'!$S$22)</f>
        <v/>
      </c>
      <c r="Y35">
        <f>IF('Course Comparison'!$A$22="","",'Course Comparison'!$D$22)</f>
        <v/>
      </c>
      <c r="Z35">
        <f>IF('Course Comparison'!$A$22="","",'Course Comparison'!$B$22)</f>
        <v/>
      </c>
    </row>
    <row r="36">
      <c r="X36">
        <f>IF('Course Comparison'!$A$23="","",'Course Comparison'!$S$23)</f>
        <v/>
      </c>
      <c r="Y36">
        <f>IF('Course Comparison'!$A$23="","",'Course Comparison'!$D$23)</f>
        <v/>
      </c>
      <c r="Z36">
        <f>IF('Course Comparison'!$A$23="","",'Course Comparison'!$B$23)</f>
        <v/>
      </c>
    </row>
    <row r="37">
      <c r="X37">
        <f>IF('Course Comparison'!$A$24="","",'Course Comparison'!$S$24)</f>
        <v/>
      </c>
      <c r="Y37">
        <f>IF('Course Comparison'!$A$24="","",'Course Comparison'!$D$24)</f>
        <v/>
      </c>
      <c r="Z37">
        <f>IF('Course Comparison'!$A$24="","",'Course Comparison'!$B$24)</f>
        <v/>
      </c>
    </row>
    <row r="38">
      <c r="X38">
        <f>IF('Course Comparison'!$A$25="","",'Course Comparison'!$S$25)</f>
        <v/>
      </c>
      <c r="Y38">
        <f>IF('Course Comparison'!$A$25="","",'Course Comparison'!$D$25)</f>
        <v/>
      </c>
      <c r="Z38">
        <f>IF('Course Comparison'!$A$25="","",'Course Comparison'!$B$25)</f>
        <v/>
      </c>
    </row>
    <row r="39">
      <c r="X39">
        <f>IF('Course Comparison'!$A$26="","",'Course Comparison'!$S$26)</f>
        <v/>
      </c>
      <c r="Y39">
        <f>IF('Course Comparison'!$A$26="","",'Course Comparison'!$D$26)</f>
        <v/>
      </c>
      <c r="Z39">
        <f>IF('Course Comparison'!$A$26="","",'Course Comparison'!$B$26)</f>
        <v/>
      </c>
    </row>
    <row r="40">
      <c r="X40">
        <f>IF('Course Comparison'!$A$27="","",'Course Comparison'!$S$27)</f>
        <v/>
      </c>
      <c r="Y40">
        <f>IF('Course Comparison'!$A$27="","",'Course Comparison'!$D$27)</f>
        <v/>
      </c>
      <c r="Z40">
        <f>IF('Course Comparison'!$A$27="","",'Course Comparison'!$B$27)</f>
        <v/>
      </c>
    </row>
    <row r="41">
      <c r="X41">
        <f>IF('Course Comparison'!$A$28="","",'Course Comparison'!$S$28)</f>
        <v/>
      </c>
      <c r="Y41">
        <f>IF('Course Comparison'!$A$28="","",'Course Comparison'!$D$28)</f>
        <v/>
      </c>
      <c r="Z41">
        <f>IF('Course Comparison'!$A$28="","",'Course Comparison'!$B$28)</f>
        <v/>
      </c>
    </row>
    <row r="42">
      <c r="X42">
        <f>IF('Course Comparison'!$A$29="","",'Course Comparison'!$S$29)</f>
        <v/>
      </c>
      <c r="Y42">
        <f>IF('Course Comparison'!$A$29="","",'Course Comparison'!$D$29)</f>
        <v/>
      </c>
      <c r="Z42">
        <f>IF('Course Comparison'!$A$29="","",'Course Comparison'!$B$29)</f>
        <v/>
      </c>
    </row>
    <row r="43">
      <c r="X43">
        <f>IF('Course Comparison'!$A$30="","",'Course Comparison'!$S$30)</f>
        <v/>
      </c>
      <c r="Y43">
        <f>IF('Course Comparison'!$A$30="","",'Course Comparison'!$D$30)</f>
        <v/>
      </c>
      <c r="Z43">
        <f>IF('Course Comparison'!$A$30="","",'Course Comparison'!$B$30)</f>
        <v/>
      </c>
    </row>
    <row r="44">
      <c r="X44">
        <f>IF('Course Comparison'!$A$31="","",'Course Comparison'!$S$31)</f>
        <v/>
      </c>
      <c r="Y44">
        <f>IF('Course Comparison'!$A$31="","",'Course Comparison'!$D$31)</f>
        <v/>
      </c>
      <c r="Z44">
        <f>IF('Course Comparison'!$A$31="","",'Course Comparison'!$B$31)</f>
        <v/>
      </c>
    </row>
    <row r="45">
      <c r="X45">
        <f>IF('Course Comparison'!$A$32="","",'Course Comparison'!$S$32)</f>
        <v/>
      </c>
      <c r="Y45">
        <f>IF('Course Comparison'!$A$32="","",'Course Comparison'!$D$32)</f>
        <v/>
      </c>
      <c r="Z45">
        <f>IF('Course Comparison'!$A$32="","",'Course Comparison'!$B$32)</f>
        <v/>
      </c>
    </row>
    <row r="46">
      <c r="X46">
        <f>IF('Course Comparison'!$A$33="","",'Course Comparison'!$S$33)</f>
        <v/>
      </c>
      <c r="Y46">
        <f>IF('Course Comparison'!$A$33="","",'Course Comparison'!$D$33)</f>
        <v/>
      </c>
      <c r="Z46">
        <f>IF('Course Comparison'!$A$33="","",'Course Comparison'!$B$33)</f>
        <v/>
      </c>
    </row>
    <row r="47">
      <c r="X47">
        <f>IF('Course Comparison'!$A$34="","",'Course Comparison'!$S$34)</f>
        <v/>
      </c>
      <c r="Y47">
        <f>IF('Course Comparison'!$A$34="","",'Course Comparison'!$D$34)</f>
        <v/>
      </c>
      <c r="Z47">
        <f>IF('Course Comparison'!$A$34="","",'Course Comparison'!$B$34)</f>
        <v/>
      </c>
    </row>
    <row r="48">
      <c r="X48">
        <f>IF('Course Comparison'!$A$35="","",'Course Comparison'!$S$35)</f>
        <v/>
      </c>
      <c r="Y48">
        <f>IF('Course Comparison'!$A$35="","",'Course Comparison'!$D$35)</f>
        <v/>
      </c>
      <c r="Z48">
        <f>IF('Course Comparison'!$A$35="","",'Course Comparison'!$B$35)</f>
        <v/>
      </c>
    </row>
    <row r="49">
      <c r="X49">
        <f>IF('Course Comparison'!$A$36="","",'Course Comparison'!$S$36)</f>
        <v/>
      </c>
      <c r="Y49">
        <f>IF('Course Comparison'!$A$36="","",'Course Comparison'!$D$36)</f>
        <v/>
      </c>
      <c r="Z49">
        <f>IF('Course Comparison'!$A$36="","",'Course Comparison'!$B$36)</f>
        <v/>
      </c>
    </row>
    <row r="50">
      <c r="X50">
        <f>IF('Course Comparison'!$A$37="","",'Course Comparison'!$S$37)</f>
        <v/>
      </c>
      <c r="Y50">
        <f>IF('Course Comparison'!$A$37="","",'Course Comparison'!$D$37)</f>
        <v/>
      </c>
      <c r="Z50">
        <f>IF('Course Comparison'!$A$37="","",'Course Comparison'!$B$37)</f>
        <v/>
      </c>
    </row>
    <row r="51">
      <c r="X51">
        <f>IF('Course Comparison'!$A$38="","",'Course Comparison'!$S$38)</f>
        <v/>
      </c>
      <c r="Y51">
        <f>IF('Course Comparison'!$A$38="","",'Course Comparison'!$D$38)</f>
        <v/>
      </c>
      <c r="Z51">
        <f>IF('Course Comparison'!$A$38="","",'Course Comparison'!$B$38)</f>
        <v/>
      </c>
    </row>
    <row r="52">
      <c r="X52">
        <f>IF('Course Comparison'!$A$39="","",'Course Comparison'!$S$39)</f>
        <v/>
      </c>
      <c r="Y52">
        <f>IF('Course Comparison'!$A$39="","",'Course Comparison'!$D$39)</f>
        <v/>
      </c>
      <c r="Z52">
        <f>IF('Course Comparison'!$A$39="","",'Course Comparison'!$B$39)</f>
        <v/>
      </c>
    </row>
    <row r="53">
      <c r="X53">
        <f>IF('Course Comparison'!$A$40="","",'Course Comparison'!$S$40)</f>
        <v/>
      </c>
      <c r="Y53">
        <f>IF('Course Comparison'!$A$40="","",'Course Comparison'!$D$40)</f>
        <v/>
      </c>
      <c r="Z53">
        <f>IF('Course Comparison'!$A$40="","",'Course Comparison'!$B$40)</f>
        <v/>
      </c>
    </row>
    <row r="54">
      <c r="X54">
        <f>IF('Course Comparison'!$A$41="","",'Course Comparison'!$S$41)</f>
        <v/>
      </c>
      <c r="Y54">
        <f>IF('Course Comparison'!$A$41="","",'Course Comparison'!$D$41)</f>
        <v/>
      </c>
      <c r="Z54">
        <f>IF('Course Comparison'!$A$41="","",'Course Comparison'!$B$41)</f>
        <v/>
      </c>
    </row>
    <row r="55">
      <c r="X55">
        <f>IF('Course Comparison'!$A$42="","",'Course Comparison'!$S$42)</f>
        <v/>
      </c>
      <c r="Y55">
        <f>IF('Course Comparison'!$A$42="","",'Course Comparison'!$D$42)</f>
        <v/>
      </c>
      <c r="Z55">
        <f>IF('Course Comparison'!$A$42="","",'Course Comparison'!$B$42)</f>
        <v/>
      </c>
    </row>
    <row r="56">
      <c r="X56">
        <f>IF('Course Comparison'!$A$43="","",'Course Comparison'!$S$43)</f>
        <v/>
      </c>
      <c r="Y56">
        <f>IF('Course Comparison'!$A$43="","",'Course Comparison'!$D$43)</f>
        <v/>
      </c>
      <c r="Z56">
        <f>IF('Course Comparison'!$A$43="","",'Course Comparison'!$B$43)</f>
        <v/>
      </c>
    </row>
    <row r="57">
      <c r="X57">
        <f>IF('Course Comparison'!$A$44="","",'Course Comparison'!$S$44)</f>
        <v/>
      </c>
      <c r="Y57">
        <f>IF('Course Comparison'!$A$44="","",'Course Comparison'!$D$44)</f>
        <v/>
      </c>
      <c r="Z57">
        <f>IF('Course Comparison'!$A$44="","",'Course Comparison'!$B$44)</f>
        <v/>
      </c>
    </row>
    <row r="58">
      <c r="X58">
        <f>IF('Course Comparison'!$A$45="","",'Course Comparison'!$S$45)</f>
        <v/>
      </c>
      <c r="Y58">
        <f>IF('Course Comparison'!$A$45="","",'Course Comparison'!$D$45)</f>
        <v/>
      </c>
      <c r="Z58">
        <f>IF('Course Comparison'!$A$45="","",'Course Comparison'!$B$45)</f>
        <v/>
      </c>
    </row>
    <row r="59">
      <c r="X59">
        <f>IF('Course Comparison'!$A$46="","",'Course Comparison'!$S$46)</f>
        <v/>
      </c>
      <c r="Y59">
        <f>IF('Course Comparison'!$A$46="","",'Course Comparison'!$D$46)</f>
        <v/>
      </c>
      <c r="Z59">
        <f>IF('Course Comparison'!$A$46="","",'Course Comparison'!$B$46)</f>
        <v/>
      </c>
    </row>
    <row r="60">
      <c r="X60">
        <f>IF('Course Comparison'!$A$47="","",'Course Comparison'!$S$47)</f>
        <v/>
      </c>
      <c r="Y60">
        <f>IF('Course Comparison'!$A$47="","",'Course Comparison'!$D$47)</f>
        <v/>
      </c>
      <c r="Z60">
        <f>IF('Course Comparison'!$A$47="","",'Course Comparison'!$B$47)</f>
        <v/>
      </c>
    </row>
    <row r="61">
      <c r="X61">
        <f>IF('Course Comparison'!$A$48="","",'Course Comparison'!$S$48)</f>
        <v/>
      </c>
      <c r="Y61">
        <f>IF('Course Comparison'!$A$48="","",'Course Comparison'!$D$48)</f>
        <v/>
      </c>
      <c r="Z61">
        <f>IF('Course Comparison'!$A$48="","",'Course Comparison'!$B$48)</f>
        <v/>
      </c>
    </row>
    <row r="62">
      <c r="X62">
        <f>IF('Course Comparison'!$A$49="","",'Course Comparison'!$S$49)</f>
        <v/>
      </c>
      <c r="Y62">
        <f>IF('Course Comparison'!$A$49="","",'Course Comparison'!$D$49)</f>
        <v/>
      </c>
      <c r="Z62">
        <f>IF('Course Comparison'!$A$49="","",'Course Comparison'!$B$49)</f>
        <v/>
      </c>
    </row>
    <row r="63">
      <c r="X63">
        <f>IF('Course Comparison'!$A$50="","",'Course Comparison'!$S$50)</f>
        <v/>
      </c>
      <c r="Y63">
        <f>IF('Course Comparison'!$A$50="","",'Course Comparison'!$D$50)</f>
        <v/>
      </c>
      <c r="Z63">
        <f>IF('Course Comparison'!$A$50="","",'Course Comparison'!$B$50)</f>
        <v/>
      </c>
    </row>
    <row r="64">
      <c r="X64">
        <f>IF('Course Comparison'!$A$51="","",'Course Comparison'!$S$51)</f>
        <v/>
      </c>
      <c r="Y64">
        <f>IF('Course Comparison'!$A$51="","",'Course Comparison'!$D$51)</f>
        <v/>
      </c>
      <c r="Z64">
        <f>IF('Course Comparison'!$A$51="","",'Course Comparison'!$B$51)</f>
        <v/>
      </c>
    </row>
    <row r="65">
      <c r="X65">
        <f>IF('Course Comparison'!$A$52="","",'Course Comparison'!$S$52)</f>
        <v/>
      </c>
      <c r="Y65">
        <f>IF('Course Comparison'!$A$52="","",'Course Comparison'!$D$52)</f>
        <v/>
      </c>
      <c r="Z65">
        <f>IF('Course Comparison'!$A$52="","",'Course Comparison'!$B$52)</f>
        <v/>
      </c>
    </row>
    <row r="66">
      <c r="X66">
        <f>IF('Course Comparison'!$A$53="","",'Course Comparison'!$S$53)</f>
        <v/>
      </c>
      <c r="Y66">
        <f>IF('Course Comparison'!$A$53="","",'Course Comparison'!$D$53)</f>
        <v/>
      </c>
      <c r="Z66">
        <f>IF('Course Comparison'!$A$53="","",'Course Comparison'!$B$53)</f>
        <v/>
      </c>
    </row>
    <row r="67">
      <c r="X67">
        <f>IF('Course Comparison'!$A$54="","",'Course Comparison'!$S$54)</f>
        <v/>
      </c>
      <c r="Y67">
        <f>IF('Course Comparison'!$A$54="","",'Course Comparison'!$D$54)</f>
        <v/>
      </c>
      <c r="Z67">
        <f>IF('Course Comparison'!$A$54="","",'Course Comparison'!$B$54)</f>
        <v/>
      </c>
    </row>
    <row r="68">
      <c r="X68">
        <f>IF('Course Comparison'!$A$55="","",'Course Comparison'!$S$55)</f>
        <v/>
      </c>
      <c r="Y68">
        <f>IF('Course Comparison'!$A$55="","",'Course Comparison'!$D$55)</f>
        <v/>
      </c>
      <c r="Z68">
        <f>IF('Course Comparison'!$A$55="","",'Course Comparison'!$B$55)</f>
        <v/>
      </c>
    </row>
    <row r="69">
      <c r="X69">
        <f>IF('Course Comparison'!$A$56="","",'Course Comparison'!$S$56)</f>
        <v/>
      </c>
      <c r="Y69">
        <f>IF('Course Comparison'!$A$56="","",'Course Comparison'!$D$56)</f>
        <v/>
      </c>
      <c r="Z69">
        <f>IF('Course Comparison'!$A$56="","",'Course Comparison'!$B$56)</f>
        <v/>
      </c>
    </row>
    <row r="70">
      <c r="X70">
        <f>IF('Course Comparison'!$A$57="","",'Course Comparison'!$S$57)</f>
        <v/>
      </c>
      <c r="Y70">
        <f>IF('Course Comparison'!$A$57="","",'Course Comparison'!$D$57)</f>
        <v/>
      </c>
      <c r="Z70">
        <f>IF('Course Comparison'!$A$57="","",'Course Comparison'!$B$57)</f>
        <v/>
      </c>
    </row>
    <row r="71">
      <c r="X71">
        <f>IF('Course Comparison'!$A$58="","",'Course Comparison'!$S$58)</f>
        <v/>
      </c>
      <c r="Y71">
        <f>IF('Course Comparison'!$A$58="","",'Course Comparison'!$D$58)</f>
        <v/>
      </c>
      <c r="Z71">
        <f>IF('Course Comparison'!$A$58="","",'Course Comparison'!$B$58)</f>
        <v/>
      </c>
    </row>
    <row r="72">
      <c r="X72">
        <f>IF('Course Comparison'!$A$59="","",'Course Comparison'!$S$59)</f>
        <v/>
      </c>
      <c r="Y72">
        <f>IF('Course Comparison'!$A$59="","",'Course Comparison'!$D$59)</f>
        <v/>
      </c>
      <c r="Z72">
        <f>IF('Course Comparison'!$A$59="","",'Course Comparison'!$B$59)</f>
        <v/>
      </c>
    </row>
    <row r="73">
      <c r="X73">
        <f>IF('Course Comparison'!$A$60="","",'Course Comparison'!$S$60)</f>
        <v/>
      </c>
      <c r="Y73">
        <f>IF('Course Comparison'!$A$60="","",'Course Comparison'!$D$60)</f>
        <v/>
      </c>
      <c r="Z73">
        <f>IF('Course Comparison'!$A$60="","",'Course Comparison'!$B$60)</f>
        <v/>
      </c>
    </row>
    <row r="74">
      <c r="X74">
        <f>IF('Course Comparison'!$A$61="","",'Course Comparison'!$S$61)</f>
        <v/>
      </c>
      <c r="Y74">
        <f>IF('Course Comparison'!$A$61="","",'Course Comparison'!$D$61)</f>
        <v/>
      </c>
      <c r="Z74">
        <f>IF('Course Comparison'!$A$61="","",'Course Comparison'!$B$61)</f>
        <v/>
      </c>
    </row>
    <row r="75">
      <c r="X75">
        <f>IF('Course Comparison'!$A$62="","",'Course Comparison'!$S$62)</f>
        <v/>
      </c>
      <c r="Y75">
        <f>IF('Course Comparison'!$A$62="","",'Course Comparison'!$D$62)</f>
        <v/>
      </c>
      <c r="Z75">
        <f>IF('Course Comparison'!$A$62="","",'Course Comparison'!$B$62)</f>
        <v/>
      </c>
    </row>
    <row r="76">
      <c r="X76">
        <f>IF('Course Comparison'!$A$63="","",'Course Comparison'!$S$63)</f>
        <v/>
      </c>
      <c r="Y76">
        <f>IF('Course Comparison'!$A$63="","",'Course Comparison'!$D$63)</f>
        <v/>
      </c>
      <c r="Z76">
        <f>IF('Course Comparison'!$A$63="","",'Course Comparison'!$B$63)</f>
        <v/>
      </c>
    </row>
    <row r="77">
      <c r="X77">
        <f>IF('Course Comparison'!$A$64="","",'Course Comparison'!$S$64)</f>
        <v/>
      </c>
      <c r="Y77">
        <f>IF('Course Comparison'!$A$64="","",'Course Comparison'!$D$64)</f>
        <v/>
      </c>
      <c r="Z77">
        <f>IF('Course Comparison'!$A$64="","",'Course Comparison'!$B$64)</f>
        <v/>
      </c>
    </row>
    <row r="78">
      <c r="X78">
        <f>IF('Course Comparison'!$A$65="","",'Course Comparison'!$S$65)</f>
        <v/>
      </c>
      <c r="Y78">
        <f>IF('Course Comparison'!$A$65="","",'Course Comparison'!$D$65)</f>
        <v/>
      </c>
      <c r="Z78">
        <f>IF('Course Comparison'!$A$65="","",'Course Comparison'!$B$65)</f>
        <v/>
      </c>
    </row>
    <row r="79">
      <c r="X79">
        <f>IF('Course Comparison'!$A$66="","",'Course Comparison'!$S$66)</f>
        <v/>
      </c>
      <c r="Y79">
        <f>IF('Course Comparison'!$A$66="","",'Course Comparison'!$D$66)</f>
        <v/>
      </c>
      <c r="Z79">
        <f>IF('Course Comparison'!$A$66="","",'Course Comparison'!$B$66)</f>
        <v/>
      </c>
    </row>
    <row r="80">
      <c r="X80">
        <f>IF('Course Comparison'!$A$67="","",'Course Comparison'!$S$67)</f>
        <v/>
      </c>
      <c r="Y80">
        <f>IF('Course Comparison'!$A$67="","",'Course Comparison'!$D$67)</f>
        <v/>
      </c>
      <c r="Z80">
        <f>IF('Course Comparison'!$A$67="","",'Course Comparison'!$B$67)</f>
        <v/>
      </c>
    </row>
    <row r="81">
      <c r="X81">
        <f>IF('Course Comparison'!$A$68="","",'Course Comparison'!$S$68)</f>
        <v/>
      </c>
      <c r="Y81">
        <f>IF('Course Comparison'!$A$68="","",'Course Comparison'!$D$68)</f>
        <v/>
      </c>
      <c r="Z81">
        <f>IF('Course Comparison'!$A$68="","",'Course Comparison'!$B$68)</f>
        <v/>
      </c>
    </row>
    <row r="82">
      <c r="X82">
        <f>IF('Course Comparison'!$A$69="","",'Course Comparison'!$S$69)</f>
        <v/>
      </c>
      <c r="Y82">
        <f>IF('Course Comparison'!$A$69="","",'Course Comparison'!$D$69)</f>
        <v/>
      </c>
      <c r="Z82">
        <f>IF('Course Comparison'!$A$69="","",'Course Comparison'!$B$69)</f>
        <v/>
      </c>
    </row>
    <row r="83">
      <c r="X83">
        <f>IF('Course Comparison'!$A$70="","",'Course Comparison'!$S$70)</f>
        <v/>
      </c>
      <c r="Y83">
        <f>IF('Course Comparison'!$A$70="","",'Course Comparison'!$D$70)</f>
        <v/>
      </c>
      <c r="Z83">
        <f>IF('Course Comparison'!$A$70="","",'Course Comparison'!$B$70)</f>
        <v/>
      </c>
    </row>
    <row r="84">
      <c r="X84">
        <f>IF('Course Comparison'!$A$71="","",'Course Comparison'!$S$71)</f>
        <v/>
      </c>
      <c r="Y84">
        <f>IF('Course Comparison'!$A$71="","",'Course Comparison'!$D$71)</f>
        <v/>
      </c>
      <c r="Z84">
        <f>IF('Course Comparison'!$A$71="","",'Course Comparison'!$B$71)</f>
        <v/>
      </c>
    </row>
    <row r="85">
      <c r="X85">
        <f>IF('Course Comparison'!$A$72="","",'Course Comparison'!$S$72)</f>
        <v/>
      </c>
      <c r="Y85">
        <f>IF('Course Comparison'!$A$72="","",'Course Comparison'!$D$72)</f>
        <v/>
      </c>
      <c r="Z85">
        <f>IF('Course Comparison'!$A$72="","",'Course Comparison'!$B$72)</f>
        <v/>
      </c>
    </row>
    <row r="86">
      <c r="X86">
        <f>IF('Course Comparison'!$A$73="","",'Course Comparison'!$S$73)</f>
        <v/>
      </c>
      <c r="Y86">
        <f>IF('Course Comparison'!$A$73="","",'Course Comparison'!$D$73)</f>
        <v/>
      </c>
      <c r="Z86">
        <f>IF('Course Comparison'!$A$73="","",'Course Comparison'!$B$73)</f>
        <v/>
      </c>
    </row>
    <row r="87">
      <c r="X87">
        <f>IF('Course Comparison'!$A$74="","",'Course Comparison'!$S$74)</f>
        <v/>
      </c>
      <c r="Y87">
        <f>IF('Course Comparison'!$A$74="","",'Course Comparison'!$D$74)</f>
        <v/>
      </c>
      <c r="Z87">
        <f>IF('Course Comparison'!$A$74="","",'Course Comparison'!$B$74)</f>
        <v/>
      </c>
    </row>
    <row r="88">
      <c r="X88">
        <f>IF('Course Comparison'!$A$75="","",'Course Comparison'!$S$75)</f>
        <v/>
      </c>
      <c r="Y88">
        <f>IF('Course Comparison'!$A$75="","",'Course Comparison'!$D$75)</f>
        <v/>
      </c>
      <c r="Z88">
        <f>IF('Course Comparison'!$A$75="","",'Course Comparison'!$B$75)</f>
        <v/>
      </c>
    </row>
    <row r="89">
      <c r="X89">
        <f>IF('Course Comparison'!$A$76="","",'Course Comparison'!$S$76)</f>
        <v/>
      </c>
      <c r="Y89">
        <f>IF('Course Comparison'!$A$76="","",'Course Comparison'!$D$76)</f>
        <v/>
      </c>
      <c r="Z89">
        <f>IF('Course Comparison'!$A$76="","",'Course Comparison'!$B$76)</f>
        <v/>
      </c>
    </row>
    <row r="90">
      <c r="X90">
        <f>IF('Course Comparison'!$A$77="","",'Course Comparison'!$S$77)</f>
        <v/>
      </c>
      <c r="Y90">
        <f>IF('Course Comparison'!$A$77="","",'Course Comparison'!$D$77)</f>
        <v/>
      </c>
      <c r="Z90">
        <f>IF('Course Comparison'!$A$77="","",'Course Comparison'!$B$77)</f>
        <v/>
      </c>
    </row>
    <row r="91">
      <c r="X91">
        <f>IF('Course Comparison'!$A$78="","",'Course Comparison'!$S$78)</f>
        <v/>
      </c>
      <c r="Y91">
        <f>IF('Course Comparison'!$A$78="","",'Course Comparison'!$D$78)</f>
        <v/>
      </c>
      <c r="Z91">
        <f>IF('Course Comparison'!$A$78="","",'Course Comparison'!$B$78)</f>
        <v/>
      </c>
    </row>
    <row r="92">
      <c r="X92">
        <f>IF('Course Comparison'!$A$79="","",'Course Comparison'!$S$79)</f>
        <v/>
      </c>
      <c r="Y92">
        <f>IF('Course Comparison'!$A$79="","",'Course Comparison'!$D$79)</f>
        <v/>
      </c>
      <c r="Z92">
        <f>IF('Course Comparison'!$A$79="","",'Course Comparison'!$B$79)</f>
        <v/>
      </c>
    </row>
    <row r="93">
      <c r="X93">
        <f>IF('Course Comparison'!$A$80="","",'Course Comparison'!$S$80)</f>
        <v/>
      </c>
      <c r="Y93">
        <f>IF('Course Comparison'!$A$80="","",'Course Comparison'!$D$80)</f>
        <v/>
      </c>
      <c r="Z93">
        <f>IF('Course Comparison'!$A$80="","",'Course Comparison'!$B$80)</f>
        <v/>
      </c>
    </row>
    <row r="94">
      <c r="X94">
        <f>IF('Course Comparison'!$A$81="","",'Course Comparison'!$S$81)</f>
        <v/>
      </c>
      <c r="Y94">
        <f>IF('Course Comparison'!$A$81="","",'Course Comparison'!$D$81)</f>
        <v/>
      </c>
      <c r="Z94">
        <f>IF('Course Comparison'!$A$81="","",'Course Comparison'!$B$81)</f>
        <v/>
      </c>
    </row>
    <row r="95">
      <c r="X95">
        <f>IF('Course Comparison'!$A$82="","",'Course Comparison'!$S$82)</f>
        <v/>
      </c>
      <c r="Y95">
        <f>IF('Course Comparison'!$A$82="","",'Course Comparison'!$D$82)</f>
        <v/>
      </c>
      <c r="Z95">
        <f>IF('Course Comparison'!$A$82="","",'Course Comparison'!$B$82)</f>
        <v/>
      </c>
    </row>
    <row r="96">
      <c r="X96">
        <f>IF('Course Comparison'!$A$83="","",'Course Comparison'!$S$83)</f>
        <v/>
      </c>
      <c r="Y96">
        <f>IF('Course Comparison'!$A$83="","",'Course Comparison'!$D$83)</f>
        <v/>
      </c>
      <c r="Z96">
        <f>IF('Course Comparison'!$A$83="","",'Course Comparison'!$B$83)</f>
        <v/>
      </c>
    </row>
    <row r="97">
      <c r="X97">
        <f>IF('Course Comparison'!$A$84="","",'Course Comparison'!$S$84)</f>
        <v/>
      </c>
      <c r="Y97">
        <f>IF('Course Comparison'!$A$84="","",'Course Comparison'!$D$84)</f>
        <v/>
      </c>
      <c r="Z97">
        <f>IF('Course Comparison'!$A$84="","",'Course Comparison'!$B$84)</f>
        <v/>
      </c>
    </row>
    <row r="98">
      <c r="X98">
        <f>IF('Course Comparison'!$A$85="","",'Course Comparison'!$S$85)</f>
        <v/>
      </c>
      <c r="Y98">
        <f>IF('Course Comparison'!$A$85="","",'Course Comparison'!$D$85)</f>
        <v/>
      </c>
      <c r="Z98">
        <f>IF('Course Comparison'!$A$85="","",'Course Comparison'!$B$85)</f>
        <v/>
      </c>
    </row>
    <row r="99">
      <c r="X99">
        <f>IF('Course Comparison'!$A$86="","",'Course Comparison'!$S$86)</f>
        <v/>
      </c>
      <c r="Y99">
        <f>IF('Course Comparison'!$A$86="","",'Course Comparison'!$D$86)</f>
        <v/>
      </c>
      <c r="Z99">
        <f>IF('Course Comparison'!$A$86="","",'Course Comparison'!$B$86)</f>
        <v/>
      </c>
    </row>
    <row r="100">
      <c r="X100">
        <f>IF('Course Comparison'!$A$87="","",'Course Comparison'!$S$87)</f>
        <v/>
      </c>
      <c r="Y100">
        <f>IF('Course Comparison'!$A$87="","",'Course Comparison'!$D$87)</f>
        <v/>
      </c>
      <c r="Z100">
        <f>IF('Course Comparison'!$A$87="","",'Course Comparison'!$B$87)</f>
        <v/>
      </c>
    </row>
    <row r="101">
      <c r="X101">
        <f>IF('Course Comparison'!$A$88="","",'Course Comparison'!$S$88)</f>
        <v/>
      </c>
      <c r="Y101">
        <f>IF('Course Comparison'!$A$88="","",'Course Comparison'!$D$88)</f>
        <v/>
      </c>
      <c r="Z101">
        <f>IF('Course Comparison'!$A$88="","",'Course Comparison'!$B$88)</f>
        <v/>
      </c>
    </row>
    <row r="102">
      <c r="X102">
        <f>IF('Course Comparison'!$A$89="","",'Course Comparison'!$S$89)</f>
        <v/>
      </c>
      <c r="Y102">
        <f>IF('Course Comparison'!$A$89="","",'Course Comparison'!$D$89)</f>
        <v/>
      </c>
      <c r="Z102">
        <f>IF('Course Comparison'!$A$89="","",'Course Comparison'!$B$89)</f>
        <v/>
      </c>
    </row>
    <row r="103">
      <c r="X103">
        <f>IF('Course Comparison'!$A$90="","",'Course Comparison'!$S$90)</f>
        <v/>
      </c>
      <c r="Y103">
        <f>IF('Course Comparison'!$A$90="","",'Course Comparison'!$D$90)</f>
        <v/>
      </c>
      <c r="Z103">
        <f>IF('Course Comparison'!$A$90="","",'Course Comparison'!$B$90)</f>
        <v/>
      </c>
    </row>
    <row r="104">
      <c r="X104">
        <f>IF('Course Comparison'!$A$91="","",'Course Comparison'!$S$91)</f>
        <v/>
      </c>
      <c r="Y104">
        <f>IF('Course Comparison'!$A$91="","",'Course Comparison'!$D$91)</f>
        <v/>
      </c>
      <c r="Z104">
        <f>IF('Course Comparison'!$A$91="","",'Course Comparison'!$B$91)</f>
        <v/>
      </c>
    </row>
    <row r="105">
      <c r="X105">
        <f>IF('Course Comparison'!$A$92="","",'Course Comparison'!$S$92)</f>
        <v/>
      </c>
      <c r="Y105">
        <f>IF('Course Comparison'!$A$92="","",'Course Comparison'!$D$92)</f>
        <v/>
      </c>
      <c r="Z105">
        <f>IF('Course Comparison'!$A$92="","",'Course Comparison'!$B$92)</f>
        <v/>
      </c>
    </row>
    <row r="106">
      <c r="X106">
        <f>IF('Course Comparison'!$A$93="","",'Course Comparison'!$S$93)</f>
        <v/>
      </c>
      <c r="Y106">
        <f>IF('Course Comparison'!$A$93="","",'Course Comparison'!$D$93)</f>
        <v/>
      </c>
      <c r="Z106">
        <f>IF('Course Comparison'!$A$93="","",'Course Comparison'!$B$93)</f>
        <v/>
      </c>
    </row>
    <row r="107">
      <c r="X107">
        <f>IF('Course Comparison'!$A$94="","",'Course Comparison'!$S$94)</f>
        <v/>
      </c>
      <c r="Y107">
        <f>IF('Course Comparison'!$A$94="","",'Course Comparison'!$D$94)</f>
        <v/>
      </c>
      <c r="Z107">
        <f>IF('Course Comparison'!$A$94="","",'Course Comparison'!$B$94)</f>
        <v/>
      </c>
    </row>
    <row r="108">
      <c r="X108">
        <f>IF('Course Comparison'!$A$95="","",'Course Comparison'!$S$95)</f>
        <v/>
      </c>
      <c r="Y108">
        <f>IF('Course Comparison'!$A$95="","",'Course Comparison'!$D$95)</f>
        <v/>
      </c>
      <c r="Z108">
        <f>IF('Course Comparison'!$A$95="","",'Course Comparison'!$B$95)</f>
        <v/>
      </c>
    </row>
    <row r="109">
      <c r="X109">
        <f>IF('Course Comparison'!$A$96="","",'Course Comparison'!$S$96)</f>
        <v/>
      </c>
      <c r="Y109">
        <f>IF('Course Comparison'!$A$96="","",'Course Comparison'!$D$96)</f>
        <v/>
      </c>
      <c r="Z109">
        <f>IF('Course Comparison'!$A$96="","",'Course Comparison'!$B$96)</f>
        <v/>
      </c>
    </row>
    <row r="110">
      <c r="X110">
        <f>IF('Course Comparison'!$A$97="","",'Course Comparison'!$S$97)</f>
        <v/>
      </c>
      <c r="Y110">
        <f>IF('Course Comparison'!$A$97="","",'Course Comparison'!$D$97)</f>
        <v/>
      </c>
      <c r="Z110">
        <f>IF('Course Comparison'!$A$97="","",'Course Comparison'!$B$97)</f>
        <v/>
      </c>
    </row>
    <row r="111">
      <c r="X111">
        <f>IF('Course Comparison'!$A$98="","",'Course Comparison'!$S$98)</f>
        <v/>
      </c>
      <c r="Y111">
        <f>IF('Course Comparison'!$A$98="","",'Course Comparison'!$D$98)</f>
        <v/>
      </c>
      <c r="Z111">
        <f>IF('Course Comparison'!$A$98="","",'Course Comparison'!$B$98)</f>
        <v/>
      </c>
    </row>
    <row r="112">
      <c r="X112">
        <f>IF('Course Comparison'!$A$99="","",'Course Comparison'!$S$99)</f>
        <v/>
      </c>
      <c r="Y112">
        <f>IF('Course Comparison'!$A$99="","",'Course Comparison'!$D$99)</f>
        <v/>
      </c>
      <c r="Z112">
        <f>IF('Course Comparison'!$A$99="","",'Course Comparison'!$B$99)</f>
        <v/>
      </c>
    </row>
    <row r="113">
      <c r="X113">
        <f>IF('Course Comparison'!$A$100="","",'Course Comparison'!$S$100)</f>
        <v/>
      </c>
      <c r="Y113">
        <f>IF('Course Comparison'!$A$100="","",'Course Comparison'!$D$100)</f>
        <v/>
      </c>
      <c r="Z113">
        <f>IF('Course Comparison'!$A$100="","",'Course Comparison'!$B$100)</f>
        <v/>
      </c>
    </row>
    <row r="114">
      <c r="X114">
        <f>IF('Course Comparison'!$A$101="","",'Course Comparison'!$S$101)</f>
        <v/>
      </c>
      <c r="Y114">
        <f>IF('Course Comparison'!$A$101="","",'Course Comparison'!$D$101)</f>
        <v/>
      </c>
      <c r="Z114">
        <f>IF('Course Comparison'!$A$101="","",'Course Comparison'!$B$101)</f>
        <v/>
      </c>
    </row>
  </sheetData>
  <mergeCells count="1">
    <mergeCell ref="A1:F1"/>
  </mergeCells>
  <dataValidations count="3">
    <dataValidation sqref="B4" showErrorMessage="1" showInputMessage="1" allowBlank="1" type="whole" operator="between">
      <formula1>0</formula1>
      <formula2>800</formula2>
    </dataValidation>
    <dataValidation sqref="B5" showErrorMessage="1" showInputMessage="1" allowBlank="1" type="list">
      <formula1>"Dublin,Cork,Galway,Limerick,Waterford,Kilkenny,Maynooth,Other"</formula1>
    </dataValidation>
    <dataValidation sqref="B6" showErrorMessage="1" showInputMessage="1" allowBlank="1" type="decimal" operator="between">
      <formula1>0</formula1>
      <formula2>100000</formula2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12" customWidth="1" min="2" max="2"/>
    <col width="3" customWidth="1" min="3" max="3"/>
    <col width="3" customWidth="1" min="4" max="4"/>
    <col width="3" customWidth="1" min="5" max="5"/>
    <col width="3" customWidth="1" min="6" max="6"/>
  </cols>
  <sheetData>
    <row r="1" ht="28" customHeight="1">
      <c r="A1" s="23" t="inlineStr">
        <is>
          <t>CAO Course Choice Comparison – Instructions</t>
        </is>
      </c>
      <c r="B1" s="37" t="n"/>
      <c r="C1" s="37" t="n"/>
      <c r="D1" s="37" t="n"/>
      <c r="E1" s="37" t="n"/>
      <c r="F1" s="38" t="n"/>
    </row>
    <row r="2"/>
    <row r="3">
      <c r="A3" s="26" t="inlineStr">
        <is>
          <t>Section</t>
        </is>
      </c>
      <c r="B3" s="26" t="inlineStr">
        <is>
          <t>Guidance</t>
        </is>
      </c>
    </row>
    <row r="4" ht="46" customHeight="1">
      <c r="A4" s="33" t="inlineStr">
        <is>
          <t>Getting started</t>
        </is>
      </c>
      <c r="B4" s="34" t="inlineStr">
        <is>
          <t>Enter the applicant name, applicant points, preferred study location and maximum annual budget on the Dashboard. Applicant points are linked automatically to the Course Comparison sheet.</t>
        </is>
      </c>
    </row>
    <row r="5" ht="46" customHeight="1">
      <c r="A5" s="35" t="inlineStr">
        <is>
          <t>Course comparison</t>
        </is>
      </c>
      <c r="B5" s="36" t="inlineStr">
        <is>
          <t>Use the pale yellow cells in Course Comparison to enter or amend preferences, course details, indicative points, subject requirements, costs, accommodation plans and ratings.</t>
        </is>
      </c>
    </row>
    <row r="6" ht="46" customHeight="1">
      <c r="A6" s="33" t="inlineStr">
        <is>
          <t>Ratings</t>
        </is>
      </c>
      <c r="B6" s="34" t="inlineStr">
        <is>
          <t>Give each course a Course Interest Rating and Career Fit Rating from 1 to 5. The Overall Score combines these ratings with whether the Points Buffer is positive.</t>
        </is>
      </c>
    </row>
    <row r="7" ht="46" customHeight="1">
      <c r="A7" s="35" t="inlineStr">
        <is>
          <t>Points Buffer and Suitable?</t>
        </is>
      </c>
      <c r="B7" s="36" t="inlineStr">
        <is>
          <t>Points Buffer is applicant points less the indicative course points. A positive buffer is shown in green. Suitable? shows Yes only where minimum subject requirements are marked Yes and the points buffer is not negative; Review means further consideration is needed.</t>
        </is>
      </c>
    </row>
    <row r="8" ht="46" customHeight="1">
      <c r="A8" s="33" t="inlineStr">
        <is>
          <t>NFQ levels</t>
        </is>
      </c>
      <c r="B8" s="34" t="inlineStr">
        <is>
          <t>Level 8 choices are honours bachelor degrees, generally offered through CAO Level 8 lists. Level 6 and Level 7 choices are higher certificate and ordinary degree routes and may offer progression opportunities. Check each course route carefully.</t>
        </is>
      </c>
    </row>
    <row r="9" ht="46" customHeight="1">
      <c r="A9" s="35" t="inlineStr">
        <is>
          <t>Points and requirements</t>
        </is>
      </c>
      <c r="B9" s="36" t="inlineStr">
        <is>
          <t>CAO points vary annually and are not guaranteed. Check official CAO and institution course requirements, including restricted courses, portfolios, auditions, interviews and any subject-specific conditions.</t>
        </is>
      </c>
    </row>
    <row r="10" ht="46" customHeight="1">
      <c r="A10" s="33" t="inlineStr">
        <is>
          <t>Costs and support</t>
        </is>
      </c>
      <c r="B10" s="34" t="inlineStr">
        <is>
          <t>Fees and living costs in this workbook are planning estimates only. Check institution fees, accommodation costs, SUSI eligibility and Revenue information where relevant to family financial planning.</t>
        </is>
      </c>
    </row>
    <row r="11" ht="46" customHeight="1">
      <c r="A11" s="35" t="inlineStr">
        <is>
          <t>Key dates</t>
        </is>
      </c>
      <c r="B11" s="36" t="inlineStr">
        <is>
          <t>Verify the current CAO application deadline, late application arrangements and Change of Mind period directly on the official CAO website. Do not rely on previous-year dates.</t>
        </is>
      </c>
    </row>
    <row r="12" ht="46" customHeight="1">
      <c r="A12" s="33" t="inlineStr">
        <is>
          <t>GDPR and sources</t>
        </is>
      </c>
      <c r="B12" s="34" t="inlineStr">
        <is>
          <t>Avoid storing PPS numbers or unnecessary personal data in this workbook. Use official sources including CAO, individual institutions, SUSI and Revenue where relevant.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2026-09-11T09:03:03Z</dcterms:created>
  <dcterms:modified xmlns:dcterms="http://purl.org/dc/terms/" xmlns:xsi="http://www.w3.org/2001/XMLSchema-instance" xsi:type="dcterms:W3CDTF">2026-09-11T09:03:03Z</dcterms:modified>
</cp:coreProperties>
</file>