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drawings/drawing1.xml" ContentType="application/vnd.openxmlformats-officedocument.drawing+xml"/>
  <Override PartName="/xl/worksheets/sheet3.xml" ContentType="application/vnd.openxmlformats-officedocument.spreadsheetml.worksheet+xml"/>
  <Override PartName="/xl/charts/chart1.xml" ContentType="application/vnd.openxmlformats-officedocument.drawingml.chart+xml"/>
  <Override PartName="/xl/charts/chart2.xml" ContentType="application/vnd.openxmlformats-officedocument.drawingml.char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IK Register" sheetId="1" state="visible" r:id="rId1"/>
    <sheet xmlns:r="http://schemas.openxmlformats.org/officeDocument/2006/relationships" name="Summary Dashboard" sheetId="2" state="visible" r:id="rId2"/>
    <sheet xmlns:r="http://schemas.openxmlformats.org/officeDocument/2006/relationships" name="Instructions" sheetId="3" state="visible" r:id="rId3"/>
  </sheets>
  <definedNames/>
  <calcPr calcId="124519" fullCalcOnLoad="1"/>
</workbook>
</file>

<file path=xl/styles.xml><?xml version="1.0" encoding="utf-8"?>
<styleSheet xmlns="http://schemas.openxmlformats.org/spreadsheetml/2006/main">
  <numFmts count="2">
    <numFmt numFmtId="164" formatCode="DD/MM/YYYY"/>
    <numFmt numFmtId="165" formatCode="&quot;€&quot;#,##0.00"/>
  </numFmts>
  <fonts count="10">
    <font>
      <name val="Calibri"/>
      <family val="2"/>
      <color theme="1"/>
      <sz val="11"/>
      <scheme val="minor"/>
    </font>
    <font>
      <name val="Calibri"/>
      <b val="1"/>
      <color rgb="001E293B"/>
      <sz val="14"/>
    </font>
    <font>
      <name val="Calibri"/>
      <b val="1"/>
      <color rgb="00FFFFFF"/>
      <sz val="14"/>
    </font>
    <font>
      <name val="Calibri"/>
      <b val="1"/>
      <color rgb="00FFFFFF"/>
      <sz val="11"/>
    </font>
    <font>
      <name val="Calibri"/>
      <sz val="10"/>
    </font>
    <font>
      <name val="Calibri"/>
      <color rgb="0016A34A"/>
      <sz val="10"/>
    </font>
    <font>
      <name val="Calibri"/>
      <b val="1"/>
      <color rgb="00FFFFFF"/>
      <sz val="10"/>
    </font>
    <font>
      <name val="Calibri"/>
      <b val="1"/>
      <sz val="10"/>
    </font>
    <font>
      <name val="Calibri"/>
      <b val="1"/>
      <color rgb="001E293B"/>
      <sz val="10"/>
    </font>
    <font>
      <name val="Calibri"/>
      <i val="1"/>
      <color rgb="00374151"/>
      <sz val="9"/>
    </font>
  </fonts>
  <fills count="10">
    <fill>
      <patternFill/>
    </fill>
    <fill>
      <patternFill patternType="gray125"/>
    </fill>
    <fill>
      <patternFill patternType="solid">
        <fgColor rgb="001E293B"/>
      </patternFill>
    </fill>
    <fill>
      <patternFill patternType="solid">
        <fgColor rgb="00F8FAFC"/>
      </patternFill>
    </fill>
    <fill>
      <patternFill patternType="solid">
        <fgColor rgb="00FFFBEB"/>
      </patternFill>
    </fill>
    <fill>
      <patternFill patternType="solid">
        <fgColor rgb="00FFFFFF"/>
      </patternFill>
    </fill>
    <fill>
      <patternFill patternType="solid">
        <fgColor rgb="00C8102E"/>
      </patternFill>
    </fill>
    <fill>
      <patternFill patternType="solid">
        <fgColor rgb="00F0FFF4"/>
      </patternFill>
    </fill>
    <fill>
      <patternFill patternType="solid">
        <fgColor rgb="00E2E8F0"/>
      </patternFill>
    </fill>
    <fill>
      <patternFill patternType="solid">
        <fgColor rgb="00FEF9C3"/>
      </patternFill>
    </fill>
  </fills>
  <borders count="5">
    <border>
      <left/>
      <right/>
      <top/>
      <bottom/>
      <diagonal/>
    </border>
    <border>
      <left style="thin">
        <color rgb="00D1D5DB"/>
      </left>
      <right style="thin">
        <color rgb="00D1D5DB"/>
      </right>
      <top style="thin">
        <color rgb="00D1D5DB"/>
      </top>
      <bottom style="thin">
        <color rgb="00D1D5DB"/>
      </bottom>
    </border>
    <border>
      <left/>
      <right/>
      <top style="thin">
        <color rgb="00D1D5DB"/>
      </top>
      <bottom/>
      <diagonal/>
    </border>
    <border>
      <left/>
      <right style="thin">
        <color rgb="00D1D5DB"/>
      </right>
      <top style="thin">
        <color rgb="00D1D5DB"/>
      </top>
      <bottom/>
      <diagonal/>
    </border>
    <border>
      <left/>
      <right style="thin">
        <color rgb="00D1D5DB"/>
      </right>
      <top style="thin">
        <color rgb="00D1D5DB"/>
      </top>
      <bottom style="thin">
        <color rgb="00D1D5DB"/>
      </bottom>
      <diagonal/>
    </border>
  </borders>
  <cellStyleXfs count="1">
    <xf numFmtId="0" fontId="0" fillId="0" borderId="0"/>
  </cellStyleXfs>
  <cellXfs count="48">
    <xf numFmtId="0" fontId="0" fillId="0" borderId="0" pivotButton="0" quotePrefix="0" xfId="0"/>
    <xf numFmtId="0" fontId="2" fillId="2" borderId="0" applyAlignment="1" pivotButton="0" quotePrefix="0" xfId="0">
      <alignment horizontal="center" vertical="center"/>
    </xf>
    <xf numFmtId="0" fontId="3" fillId="2" borderId="1" applyAlignment="1" pivotButton="0" quotePrefix="0" xfId="0">
      <alignment horizontal="center" vertical="center"/>
    </xf>
    <xf numFmtId="0" fontId="4" fillId="3" borderId="1" applyAlignment="1" pivotButton="0" quotePrefix="0" xfId="0">
      <alignment horizontal="left" vertical="center"/>
    </xf>
    <xf numFmtId="164" fontId="4" fillId="3" borderId="1" applyAlignment="1" pivotButton="0" quotePrefix="0" xfId="0">
      <alignment horizontal="left" vertical="center"/>
    </xf>
    <xf numFmtId="165" fontId="4" fillId="4" borderId="1" applyAlignment="1" pivotButton="0" quotePrefix="0" xfId="0">
      <alignment horizontal="left" vertical="center"/>
    </xf>
    <xf numFmtId="165" fontId="4" fillId="3" borderId="1" applyAlignment="1" pivotButton="0" quotePrefix="0" xfId="0">
      <alignment horizontal="right" vertical="center"/>
    </xf>
    <xf numFmtId="10" fontId="4" fillId="4" borderId="1" applyAlignment="1" pivotButton="0" quotePrefix="0" xfId="0">
      <alignment horizontal="left" vertical="center"/>
    </xf>
    <xf numFmtId="165" fontId="5" fillId="3" borderId="1" applyAlignment="1" pivotButton="0" quotePrefix="0" xfId="0">
      <alignment horizontal="right" vertical="center"/>
    </xf>
    <xf numFmtId="1" fontId="4" fillId="3" borderId="1" applyAlignment="1" pivotButton="0" quotePrefix="0" xfId="0">
      <alignment horizontal="left" vertical="center"/>
    </xf>
    <xf numFmtId="0" fontId="4" fillId="5" borderId="1" applyAlignment="1" pivotButton="0" quotePrefix="0" xfId="0">
      <alignment horizontal="left" vertical="center"/>
    </xf>
    <xf numFmtId="164" fontId="4" fillId="5" borderId="1" applyAlignment="1" pivotButton="0" quotePrefix="0" xfId="0">
      <alignment horizontal="left" vertical="center"/>
    </xf>
    <xf numFmtId="165" fontId="4" fillId="5" borderId="1" applyAlignment="1" pivotButton="0" quotePrefix="0" xfId="0">
      <alignment horizontal="right" vertical="center"/>
    </xf>
    <xf numFmtId="165" fontId="5" fillId="5" borderId="1" applyAlignment="1" pivotButton="0" quotePrefix="0" xfId="0">
      <alignment horizontal="right" vertical="center"/>
    </xf>
    <xf numFmtId="1" fontId="4" fillId="5" borderId="1" applyAlignment="1" pivotButton="0" quotePrefix="0" xfId="0">
      <alignment horizontal="left" vertical="center"/>
    </xf>
    <xf numFmtId="0" fontId="6" fillId="6" borderId="1" applyAlignment="1" pivotButton="0" quotePrefix="0" xfId="0">
      <alignment horizontal="right" vertical="center"/>
    </xf>
    <xf numFmtId="165" fontId="6" fillId="6" borderId="1" applyAlignment="1" pivotButton="0" quotePrefix="0" xfId="0">
      <alignment horizontal="right" vertical="center"/>
    </xf>
    <xf numFmtId="0" fontId="3" fillId="6" borderId="0" applyAlignment="1" pivotButton="0" quotePrefix="0" xfId="0">
      <alignment horizontal="center" vertical="center"/>
    </xf>
    <xf numFmtId="0" fontId="7" fillId="3" borderId="1" applyAlignment="1" pivotButton="0" quotePrefix="0" xfId="0">
      <alignment horizontal="left" vertical="center"/>
    </xf>
    <xf numFmtId="165" fontId="5" fillId="7" borderId="1" applyAlignment="1" pivotButton="0" quotePrefix="0" xfId="0">
      <alignment horizontal="right" vertical="center"/>
    </xf>
    <xf numFmtId="1" fontId="4" fillId="3" borderId="1" applyAlignment="1" pivotButton="0" quotePrefix="0" xfId="0">
      <alignment horizontal="center" vertical="center"/>
    </xf>
    <xf numFmtId="0" fontId="7" fillId="5" borderId="1" applyAlignment="1" pivotButton="0" quotePrefix="0" xfId="0">
      <alignment horizontal="left" vertical="center"/>
    </xf>
    <xf numFmtId="1" fontId="4" fillId="5" borderId="1" applyAlignment="1" pivotButton="0" quotePrefix="0" xfId="0">
      <alignment horizontal="center" vertical="center"/>
    </xf>
    <xf numFmtId="1" fontId="4" fillId="3" borderId="1" applyAlignment="1" pivotButton="0" quotePrefix="0" xfId="0">
      <alignment horizontal="right" vertical="center"/>
    </xf>
    <xf numFmtId="1" fontId="4" fillId="5" borderId="1" applyAlignment="1" pivotButton="0" quotePrefix="0" xfId="0">
      <alignment horizontal="right" vertical="center"/>
    </xf>
    <xf numFmtId="10" fontId="4" fillId="3" borderId="1" applyAlignment="1" pivotButton="0" quotePrefix="0" xfId="0">
      <alignment horizontal="right" vertical="center"/>
    </xf>
    <xf numFmtId="10" fontId="4" fillId="5" borderId="1" applyAlignment="1" pivotButton="0" quotePrefix="0" xfId="0">
      <alignment horizontal="right" vertical="center"/>
    </xf>
    <xf numFmtId="0" fontId="8" fillId="8" borderId="0" pivotButton="0" quotePrefix="0" xfId="0"/>
    <xf numFmtId="0" fontId="7" fillId="0" borderId="0" pivotButton="0" quotePrefix="0" xfId="0"/>
    <xf numFmtId="0" fontId="4" fillId="0" borderId="0" pivotButton="0" quotePrefix="0" xfId="0"/>
    <xf numFmtId="165" fontId="4" fillId="0" borderId="0" pivotButton="0" quotePrefix="0" xfId="0"/>
    <xf numFmtId="0" fontId="3" fillId="6" borderId="1" applyAlignment="1" pivotButton="0" quotePrefix="0" xfId="0">
      <alignment horizontal="left" vertical="center"/>
    </xf>
    <xf numFmtId="0" fontId="7" fillId="5" borderId="1" applyAlignment="1" pivotButton="0" quotePrefix="0" xfId="0">
      <alignment horizontal="left" vertical="center" wrapText="1"/>
    </xf>
    <xf numFmtId="0" fontId="4" fillId="5" borderId="1" applyAlignment="1" pivotButton="0" quotePrefix="0" xfId="0">
      <alignment horizontal="left" vertical="center" wrapText="1"/>
    </xf>
    <xf numFmtId="0" fontId="7" fillId="3" borderId="1" applyAlignment="1" pivotButton="0" quotePrefix="0" xfId="0">
      <alignment horizontal="left" vertical="center" wrapText="1"/>
    </xf>
    <xf numFmtId="0" fontId="4" fillId="3" borderId="1" applyAlignment="1" pivotButton="0" quotePrefix="0" xfId="0">
      <alignment horizontal="left" vertical="center" wrapText="1"/>
    </xf>
    <xf numFmtId="0" fontId="9" fillId="9" borderId="1" applyAlignment="1" pivotButton="0" quotePrefix="0" xfId="0">
      <alignment horizontal="left" vertical="center" wrapText="1"/>
    </xf>
    <xf numFmtId="164" fontId="4" fillId="3" borderId="1" applyAlignment="1" pivotButton="0" quotePrefix="0" xfId="0">
      <alignment horizontal="left" vertical="center"/>
    </xf>
    <xf numFmtId="165" fontId="4" fillId="4" borderId="1" applyAlignment="1" pivotButton="0" quotePrefix="0" xfId="0">
      <alignment horizontal="left" vertical="center"/>
    </xf>
    <xf numFmtId="165" fontId="4" fillId="3" borderId="1" applyAlignment="1" pivotButton="0" quotePrefix="0" xfId="0">
      <alignment horizontal="right" vertical="center"/>
    </xf>
    <xf numFmtId="165" fontId="5" fillId="3" borderId="1" applyAlignment="1" pivotButton="0" quotePrefix="0" xfId="0">
      <alignment horizontal="right" vertical="center"/>
    </xf>
    <xf numFmtId="164" fontId="4" fillId="5" borderId="1" applyAlignment="1" pivotButton="0" quotePrefix="0" xfId="0">
      <alignment horizontal="left" vertical="center"/>
    </xf>
    <xf numFmtId="165" fontId="4" fillId="5" borderId="1" applyAlignment="1" pivotButton="0" quotePrefix="0" xfId="0">
      <alignment horizontal="right" vertical="center"/>
    </xf>
    <xf numFmtId="165" fontId="5" fillId="5" borderId="1" applyAlignment="1" pivotButton="0" quotePrefix="0" xfId="0">
      <alignment horizontal="right" vertical="center"/>
    </xf>
    <xf numFmtId="165" fontId="6" fillId="6" borderId="1" applyAlignment="1" pivotButton="0" quotePrefix="0" xfId="0">
      <alignment horizontal="right" vertical="center"/>
    </xf>
    <xf numFmtId="165" fontId="5" fillId="7" borderId="1" applyAlignment="1" pivotButton="0" quotePrefix="0" xfId="0">
      <alignment horizontal="right" vertical="center"/>
    </xf>
    <xf numFmtId="165" fontId="4" fillId="0" borderId="0" pivotButton="0" quotePrefix="0" xfId="0"/>
    <xf numFmtId="0" fontId="0" fillId="0" borderId="4"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charts/chart1.xml><?xml version="1.0" encoding="utf-8"?>
<chartSpace xmlns="http://schemas.openxmlformats.org/drawingml/2006/chart">
  <chart>
    <title>
      <tx>
        <rich>
          <a:bodyPr xmlns:a="http://schemas.openxmlformats.org/drawingml/2006/main"/>
          <a:p xmlns:a="http://schemas.openxmlformats.org/drawingml/2006/main">
            <a:pPr>
              <a:defRPr/>
            </a:pPr>
            <a:r>
              <a:t>BIK Assessable Amount &amp; Est. Tax Cost by Employee</a:t>
            </a:r>
          </a:p>
        </rich>
      </tx>
    </title>
    <plotArea>
      <barChart>
        <barDir val="col"/>
        <grouping val="clustered"/>
        <ser>
          <idx val="0"/>
          <order val="0"/>
          <tx>
            <strRef>
              <f>'Summary Dashboard'!B23</f>
            </strRef>
          </tx>
          <spPr>
            <a:solidFill xmlns:a="http://schemas.openxmlformats.org/drawingml/2006/main">
              <a:srgbClr val="1E293B"/>
            </a:solidFill>
            <a:ln xmlns:a="http://schemas.openxmlformats.org/drawingml/2006/main">
              <a:prstDash val="solid"/>
            </a:ln>
          </spPr>
          <cat>
            <numRef>
              <f>'Summary Dashboard'!$A$24:$A$33</f>
            </numRef>
          </cat>
          <val>
            <numRef>
              <f>'Summary Dashboard'!$B$24:$B$33</f>
            </numRef>
          </val>
        </ser>
        <ser>
          <idx val="1"/>
          <order val="1"/>
          <tx>
            <strRef>
              <f>'Summary Dashboard'!C23</f>
            </strRef>
          </tx>
          <spPr>
            <a:solidFill xmlns:a="http://schemas.openxmlformats.org/drawingml/2006/main">
              <a:srgbClr val="C8102E"/>
            </a:solidFill>
            <a:ln xmlns:a="http://schemas.openxmlformats.org/drawingml/2006/main">
              <a:prstDash val="solid"/>
            </a:ln>
          </spPr>
          <cat>
            <numRef>
              <f>'Summary Dashboard'!$A$24:$A$33</f>
            </numRef>
          </cat>
          <val>
            <numRef>
              <f>'Summary Dashboard'!$C$24:$C$33</f>
            </numRef>
          </val>
        </ser>
        <gapWidth val="150"/>
        <axId val="10"/>
        <axId val="100"/>
      </barChart>
      <catAx>
        <axId val="10"/>
        <scaling>
          <orientation val="minMax"/>
        </scaling>
        <axPos val="l"/>
        <title>
          <tx>
            <rich>
              <a:bodyPr xmlns:a="http://schemas.openxmlformats.org/drawingml/2006/main"/>
              <a:p xmlns:a="http://schemas.openxmlformats.org/drawingml/2006/main">
                <a:pPr>
                  <a:defRPr/>
                </a:pPr>
                <a:r>
                  <a:t>Employee</a:t>
                </a:r>
              </a:p>
            </rich>
          </tx>
        </title>
        <majorTickMark val="none"/>
        <minorTickMark val="none"/>
        <crossAx val="100"/>
        <lblOffset val="100"/>
      </catAx>
      <valAx>
        <axId val="100"/>
        <scaling>
          <orientation val="minMax"/>
        </scaling>
        <axPos val="l"/>
        <majorGridlines/>
        <title>
          <tx>
            <rich>
              <a:bodyPr xmlns:a="http://schemas.openxmlformats.org/drawingml/2006/main"/>
              <a:p xmlns:a="http://schemas.openxmlformats.org/drawingml/2006/main">
                <a:pPr>
                  <a:defRPr/>
                </a:pPr>
                <a:r>
                  <a:t>Amount (€)</a:t>
                </a:r>
              </a:p>
            </rich>
          </tx>
        </title>
        <majorTickMark val="none"/>
        <minorTickMark val="none"/>
        <crossAx val="10"/>
      </valAx>
    </plotArea>
    <legend>
      <legendPos val="r"/>
    </legend>
    <plotVisOnly val="1"/>
    <dispBlanksAs val="gap"/>
  </chart>
</chartSpace>
</file>

<file path=xl/charts/chart2.xml><?xml version="1.0" encoding="utf-8"?>
<chartSpace xmlns="http://schemas.openxmlformats.org/drawingml/2006/chart">
  <chart>
    <title>
      <tx>
        <rich>
          <a:bodyPr xmlns:a="http://schemas.openxmlformats.org/drawingml/2006/main"/>
          <a:p xmlns:a="http://schemas.openxmlformats.org/drawingml/2006/main">
            <a:pPr>
              <a:defRPr/>
            </a:pPr>
            <a:r>
              <a:t>Policy Type Split</a:t>
            </a:r>
          </a:p>
        </rich>
      </tx>
    </title>
    <plotArea>
      <pieChart>
        <varyColors val="1"/>
        <ser>
          <idx val="0"/>
          <order val="0"/>
          <tx>
            <strRef>
              <f>'Summary Dashboard'!E2</f>
            </strRef>
          </tx>
          <spPr>
            <a:ln xmlns:a="http://schemas.openxmlformats.org/drawingml/2006/main">
              <a:prstDash val="solid"/>
            </a:ln>
          </spPr>
          <dPt>
            <idx val="0"/>
            <spPr>
              <a:solidFill xmlns:a="http://schemas.openxmlformats.org/drawingml/2006/main">
                <a:srgbClr val="1E293B"/>
              </a:solidFill>
              <a:ln xmlns:a="http://schemas.openxmlformats.org/drawingml/2006/main">
                <a:prstDash val="solid"/>
              </a:ln>
            </spPr>
          </dPt>
          <dPt>
            <idx val="1"/>
            <spPr>
              <a:solidFill xmlns:a="http://schemas.openxmlformats.org/drawingml/2006/main">
                <a:srgbClr val="C8102E"/>
              </a:solidFill>
              <a:ln xmlns:a="http://schemas.openxmlformats.org/drawingml/2006/main">
                <a:prstDash val="solid"/>
              </a:ln>
            </spPr>
          </dPt>
          <dPt>
            <idx val="2"/>
            <spPr>
              <a:solidFill xmlns:a="http://schemas.openxmlformats.org/drawingml/2006/main">
                <a:srgbClr val="16A34A"/>
              </a:solidFill>
              <a:ln xmlns:a="http://schemas.openxmlformats.org/drawingml/2006/main">
                <a:prstDash val="solid"/>
              </a:ln>
            </spPr>
          </dPt>
          <cat>
            <numRef>
              <f>'Summary Dashboard'!$D$3:$D$5</f>
            </numRef>
          </cat>
          <val>
            <numRef>
              <f>'Summary Dashboard'!$E$3:$E$5</f>
            </numRef>
          </val>
        </ser>
        <firstSliceAng val="0"/>
      </pieChart>
    </plotArea>
    <legend>
      <legendPos val="r"/>
    </legend>
    <plotVisOnly val="1"/>
    <dispBlanksAs val="gap"/>
  </chart>
</chartSpace>
</file>

<file path=xl/drawings/_rels/drawing1.xml.rels><Relationships xmlns="http://schemas.openxmlformats.org/package/2006/relationships"><Relationship Type="http://schemas.openxmlformats.org/officeDocument/2006/relationships/chart" Target="/xl/charts/chart1.xml" Id="rId1"/><Relationship Type="http://schemas.openxmlformats.org/officeDocument/2006/relationships/chart" Target="/xl/charts/chart2.xml" Id="rId2"/></Relationships>
</file>

<file path=xl/drawings/drawing1.xml><?xml version="1.0" encoding="utf-8"?>
<wsDr xmlns="http://schemas.openxmlformats.org/drawingml/2006/spreadsheetDrawing">
  <oneCellAnchor>
    <from>
      <col>0</col>
      <colOff>0</colOff>
      <row>35</row>
      <rowOff>0</rowOff>
    </from>
    <ext cx="7920000" cy="4320000"/>
    <graphicFrame>
      <nvGraphicFramePr>
        <cNvPr id="1" name="Chart 1"/>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1"/>
        </a:graphicData>
      </a:graphic>
    </graphicFrame>
    <clientData/>
  </oneCellAnchor>
  <oneCellAnchor>
    <from>
      <col>5</col>
      <colOff>0</colOff>
      <row>2</row>
      <rowOff>0</rowOff>
    </from>
    <ext cx="5040000" cy="3600000"/>
    <graphicFrame>
      <nvGraphicFramePr>
        <cNvPr id="2" name="Chart 2"/>
        <cNvGraphicFramePr/>
      </nvGraphicFramePr>
      <xfrm/>
      <a:graphic xmlns:a="http://schemas.openxmlformats.org/drawingml/2006/main">
        <a:graphicData uri="http://schemas.openxmlformats.org/drawingml/2006/chart">
          <c:chart xmlns:c="http://schemas.openxmlformats.org/drawingml/2006/chart" xmlns:r="http://schemas.openxmlformats.org/officeDocument/2006/relationships" r:id="rId2"/>
        </a:graphicData>
      </a:graphic>
    </graphicFrame>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drawing" Target="/xl/drawings/drawing1.xml" Id="rId1"/></Relationships>
</file>

<file path=xl/worksheets/sheet1.xml><?xml version="1.0" encoding="utf-8"?>
<worksheet xmlns="http://schemas.openxmlformats.org/spreadsheetml/2006/main">
  <sheetPr>
    <outlinePr summaryBelow="1" summaryRight="1"/>
    <pageSetUpPr/>
  </sheetPr>
  <dimension ref="A1:V13"/>
  <sheetViews>
    <sheetView workbookViewId="0">
      <pane ySplit="2" topLeftCell="A3" activePane="bottomLeft" state="frozen"/>
      <selection pane="bottomLeft" activeCell="A1" sqref="A1"/>
    </sheetView>
  </sheetViews>
  <sheetFormatPr baseColWidth="8" defaultRowHeight="15"/>
  <cols>
    <col width="13" customWidth="1" min="1" max="1"/>
    <col width="20" customWidth="1" min="2" max="2"/>
    <col width="16" customWidth="1" min="3" max="3"/>
    <col width="14" customWidth="1" min="4" max="4"/>
    <col width="13" customWidth="1" min="5" max="5"/>
    <col width="16" customWidth="1" min="6" max="6"/>
    <col width="13" customWidth="1" min="7" max="7"/>
    <col width="18" customWidth="1" min="8" max="8"/>
    <col width="13" customWidth="1" min="9" max="9"/>
    <col width="14" customWidth="1" min="10" max="10"/>
    <col width="14" customWidth="1" min="11" max="11"/>
    <col width="14" customWidth="1" min="12" max="12"/>
    <col width="18" customWidth="1" min="13" max="13"/>
    <col width="20" customWidth="1" min="14" max="14"/>
    <col width="22" customWidth="1" min="15" max="15"/>
    <col width="22" customWidth="1" min="16" max="16"/>
    <col width="20" customWidth="1" min="17" max="17"/>
    <col width="24" customWidth="1" min="18" max="18"/>
    <col width="22" customWidth="1" min="19" max="19"/>
    <col width="18" customWidth="1" min="20" max="20"/>
    <col width="10" customWidth="1" min="21" max="21"/>
    <col width="10" customWidth="1" min="22" max="22"/>
  </cols>
  <sheetData>
    <row r="1" ht="30" customHeight="1">
      <c r="A1" s="1" t="inlineStr">
        <is>
          <t>Benefit in Kind (BIK) Health Insurance Tracker – Ireland | Tax Year 2026</t>
        </is>
      </c>
    </row>
    <row r="2" ht="35" customHeight="1">
      <c r="A2" s="2" t="inlineStr">
        <is>
          <t>Employee ID</t>
        </is>
      </c>
      <c r="B2" s="2" t="inlineStr">
        <is>
          <t>Employee Name</t>
        </is>
      </c>
      <c r="C2" s="2" t="inlineStr">
        <is>
          <t>Department</t>
        </is>
      </c>
      <c r="D2" s="2" t="inlineStr">
        <is>
          <t>Location</t>
        </is>
      </c>
      <c r="E2" s="2" t="inlineStr">
        <is>
          <t>PPS Number</t>
        </is>
      </c>
      <c r="F2" s="2" t="inlineStr">
        <is>
          <t>Employment Type</t>
        </is>
      </c>
      <c r="G2" s="2" t="inlineStr">
        <is>
          <t>Start Date</t>
        </is>
      </c>
      <c r="H2" s="2" t="inlineStr">
        <is>
          <t>Health Insurer</t>
        </is>
      </c>
      <c r="I2" s="2" t="inlineStr">
        <is>
          <t>Policy Type</t>
        </is>
      </c>
      <c r="J2" s="2" t="inlineStr">
        <is>
          <t>Cover Start Date</t>
        </is>
      </c>
      <c r="K2" s="2" t="inlineStr">
        <is>
          <t>Cover End Date</t>
        </is>
      </c>
      <c r="L2" s="2" t="inlineStr">
        <is>
          <t>Premium Period</t>
        </is>
      </c>
      <c r="M2" s="2" t="inlineStr">
        <is>
          <t>Annual Premium (€)</t>
        </is>
      </c>
      <c r="N2" s="2" t="inlineStr">
        <is>
          <t>Employer Paid Premium (€)</t>
        </is>
      </c>
      <c r="O2" s="2" t="inlineStr">
        <is>
          <t>Employee Reimbursement (€)</t>
        </is>
      </c>
      <c r="P2" s="2" t="inlineStr">
        <is>
          <t>BIK Assessable Amount (€)</t>
        </is>
      </c>
      <c r="Q2" s="2" t="inlineStr">
        <is>
          <t>PAYE/USC/PRSI Rate (%)</t>
        </is>
      </c>
      <c r="R2" s="2" t="inlineStr">
        <is>
          <t>Est. Tax Cost to Employee (€)</t>
        </is>
      </c>
      <c r="S2" s="2" t="inlineStr">
        <is>
          <t>Employer PRSI on BIK (€)</t>
        </is>
      </c>
      <c r="T2" s="2" t="inlineStr">
        <is>
          <t>Net Employer Cost (€)</t>
        </is>
      </c>
      <c r="U2" s="2" t="inlineStr">
        <is>
          <t>Tax Year</t>
        </is>
      </c>
      <c r="V2" s="2" t="inlineStr">
        <is>
          <t>Status</t>
        </is>
      </c>
    </row>
    <row r="3">
      <c r="A3" s="3" t="inlineStr">
        <is>
          <t>EMP001</t>
        </is>
      </c>
      <c r="B3" s="3" t="inlineStr">
        <is>
          <t>Aoife Byrne</t>
        </is>
      </c>
      <c r="C3" s="3" t="inlineStr">
        <is>
          <t>Finance</t>
        </is>
      </c>
      <c r="D3" s="3" t="inlineStr">
        <is>
          <t>Dublin</t>
        </is>
      </c>
      <c r="E3" s="3" t="inlineStr">
        <is>
          <t>1234567A</t>
        </is>
      </c>
      <c r="F3" s="3" t="inlineStr">
        <is>
          <t>Permanent</t>
        </is>
      </c>
      <c r="G3" s="37" t="n">
        <v>46028</v>
      </c>
      <c r="H3" s="3" t="inlineStr">
        <is>
          <t>Laya Healthcare</t>
        </is>
      </c>
      <c r="I3" s="3" t="inlineStr">
        <is>
          <t>Family</t>
        </is>
      </c>
      <c r="J3" s="37" t="n">
        <v>46023</v>
      </c>
      <c r="K3" s="37" t="n">
        <v>46387</v>
      </c>
      <c r="L3" s="3" t="inlineStr">
        <is>
          <t>Annual</t>
        </is>
      </c>
      <c r="M3" s="38" t="n">
        <v>4200</v>
      </c>
      <c r="N3" s="38" t="n">
        <v>4200</v>
      </c>
      <c r="O3" s="38" t="n">
        <v>0</v>
      </c>
      <c r="P3" s="39">
        <f>MAX(0,N3-O3)</f>
        <v/>
      </c>
      <c r="Q3" s="7" t="n">
        <v>0.52</v>
      </c>
      <c r="R3" s="40">
        <f>P3*Q3</f>
        <v/>
      </c>
      <c r="S3" s="39">
        <f>P3*0.1095</f>
        <v/>
      </c>
      <c r="T3" s="39">
        <f>N3+S3-O3</f>
        <v/>
      </c>
      <c r="U3" s="9" t="n">
        <v>2026</v>
      </c>
      <c r="V3" s="3" t="inlineStr">
        <is>
          <t>Active</t>
        </is>
      </c>
    </row>
    <row r="4">
      <c r="A4" s="10" t="inlineStr">
        <is>
          <t>EMP002</t>
        </is>
      </c>
      <c r="B4" s="10" t="inlineStr">
        <is>
          <t>Seán Murphy</t>
        </is>
      </c>
      <c r="C4" s="10" t="inlineStr">
        <is>
          <t>IT</t>
        </is>
      </c>
      <c r="D4" s="10" t="inlineStr">
        <is>
          <t>Cork</t>
        </is>
      </c>
      <c r="E4" s="10" t="inlineStr">
        <is>
          <t>2345678B</t>
        </is>
      </c>
      <c r="F4" s="10" t="inlineStr">
        <is>
          <t>Permanent</t>
        </is>
      </c>
      <c r="G4" s="41" t="n">
        <v>46056</v>
      </c>
      <c r="H4" s="10" t="inlineStr">
        <is>
          <t>VHI Healthcare</t>
        </is>
      </c>
      <c r="I4" s="10" t="inlineStr">
        <is>
          <t>Couple</t>
        </is>
      </c>
      <c r="J4" s="41" t="n">
        <v>46054</v>
      </c>
      <c r="K4" s="41" t="n">
        <v>46387</v>
      </c>
      <c r="L4" s="10" t="inlineStr">
        <is>
          <t>Annual</t>
        </is>
      </c>
      <c r="M4" s="38" t="n">
        <v>2800</v>
      </c>
      <c r="N4" s="38" t="n">
        <v>2800</v>
      </c>
      <c r="O4" s="38" t="n">
        <v>0</v>
      </c>
      <c r="P4" s="42">
        <f>MAX(0,N4-O4)</f>
        <v/>
      </c>
      <c r="Q4" s="7" t="n">
        <v>0.48</v>
      </c>
      <c r="R4" s="43">
        <f>P4*Q4</f>
        <v/>
      </c>
      <c r="S4" s="42">
        <f>P4*0.1095</f>
        <v/>
      </c>
      <c r="T4" s="42">
        <f>N4+S4-O4</f>
        <v/>
      </c>
      <c r="U4" s="14" t="n">
        <v>2026</v>
      </c>
      <c r="V4" s="10" t="inlineStr">
        <is>
          <t>Active</t>
        </is>
      </c>
    </row>
    <row r="5">
      <c r="A5" s="3" t="inlineStr">
        <is>
          <t>EMP003</t>
        </is>
      </c>
      <c r="B5" s="3" t="inlineStr">
        <is>
          <t>Niamh Kavanagh</t>
        </is>
      </c>
      <c r="C5" s="3" t="inlineStr">
        <is>
          <t>HR</t>
        </is>
      </c>
      <c r="D5" s="3" t="inlineStr">
        <is>
          <t>Galway</t>
        </is>
      </c>
      <c r="E5" s="3" t="inlineStr">
        <is>
          <t>3456789C</t>
        </is>
      </c>
      <c r="F5" s="3" t="inlineStr">
        <is>
          <t>Fixed-term</t>
        </is>
      </c>
      <c r="G5" s="37" t="n">
        <v>46028</v>
      </c>
      <c r="H5" s="3" t="inlineStr">
        <is>
          <t>Irish Life Health</t>
        </is>
      </c>
      <c r="I5" s="3" t="inlineStr">
        <is>
          <t>Single</t>
        </is>
      </c>
      <c r="J5" s="37" t="n">
        <v>46023</v>
      </c>
      <c r="K5" s="37" t="n">
        <v>46203</v>
      </c>
      <c r="L5" s="3" t="inlineStr">
        <is>
          <t>Annual</t>
        </is>
      </c>
      <c r="M5" s="38" t="n">
        <v>1200</v>
      </c>
      <c r="N5" s="38" t="n">
        <v>1200</v>
      </c>
      <c r="O5" s="38" t="n">
        <v>200</v>
      </c>
      <c r="P5" s="39">
        <f>MAX(0,N5-O5)</f>
        <v/>
      </c>
      <c r="Q5" s="7" t="n">
        <v>0.4</v>
      </c>
      <c r="R5" s="40">
        <f>P5*Q5</f>
        <v/>
      </c>
      <c r="S5" s="39">
        <f>P5*0.1095</f>
        <v/>
      </c>
      <c r="T5" s="39">
        <f>N5+S5-O5</f>
        <v/>
      </c>
      <c r="U5" s="9" t="n">
        <v>2026</v>
      </c>
      <c r="V5" s="3" t="inlineStr">
        <is>
          <t>Ceased</t>
        </is>
      </c>
    </row>
    <row r="6">
      <c r="A6" s="10" t="inlineStr">
        <is>
          <t>EMP004</t>
        </is>
      </c>
      <c r="B6" s="10" t="inlineStr">
        <is>
          <t>Cian O'Donnell</t>
        </is>
      </c>
      <c r="C6" s="10" t="inlineStr">
        <is>
          <t>Operations</t>
        </is>
      </c>
      <c r="D6" s="10" t="inlineStr">
        <is>
          <t>Limerick</t>
        </is>
      </c>
      <c r="E6" s="10" t="inlineStr">
        <is>
          <t>4567890D</t>
        </is>
      </c>
      <c r="F6" s="10" t="inlineStr">
        <is>
          <t>Permanent</t>
        </is>
      </c>
      <c r="G6" s="41" t="n">
        <v>46083</v>
      </c>
      <c r="H6" s="10" t="inlineStr">
        <is>
          <t>Laya Healthcare</t>
        </is>
      </c>
      <c r="I6" s="10" t="inlineStr">
        <is>
          <t>Single</t>
        </is>
      </c>
      <c r="J6" s="41" t="n">
        <v>46082</v>
      </c>
      <c r="K6" s="41" t="n">
        <v>46387</v>
      </c>
      <c r="L6" s="10" t="inlineStr">
        <is>
          <t>Annual</t>
        </is>
      </c>
      <c r="M6" s="38" t="n">
        <v>1500</v>
      </c>
      <c r="N6" s="38" t="n">
        <v>1500</v>
      </c>
      <c r="O6" s="38" t="n">
        <v>0</v>
      </c>
      <c r="P6" s="42">
        <f>MAX(0,N6-O6)</f>
        <v/>
      </c>
      <c r="Q6" s="7" t="n">
        <v>0.52</v>
      </c>
      <c r="R6" s="43">
        <f>P6*Q6</f>
        <v/>
      </c>
      <c r="S6" s="42">
        <f>P6*0.1095</f>
        <v/>
      </c>
      <c r="T6" s="42">
        <f>N6+S6-O6</f>
        <v/>
      </c>
      <c r="U6" s="14" t="n">
        <v>2026</v>
      </c>
      <c r="V6" s="10" t="inlineStr">
        <is>
          <t>Active</t>
        </is>
      </c>
    </row>
    <row r="7">
      <c r="A7" s="3" t="inlineStr">
        <is>
          <t>EMP005</t>
        </is>
      </c>
      <c r="B7" s="3" t="inlineStr">
        <is>
          <t>Saoirse Walsh</t>
        </is>
      </c>
      <c r="C7" s="3" t="inlineStr">
        <is>
          <t>Marketing</t>
        </is>
      </c>
      <c r="D7" s="3" t="inlineStr">
        <is>
          <t>Waterford</t>
        </is>
      </c>
      <c r="E7" s="3" t="inlineStr">
        <is>
          <t>5678901E</t>
        </is>
      </c>
      <c r="F7" s="3" t="inlineStr">
        <is>
          <t>Part-time</t>
        </is>
      </c>
      <c r="G7" s="37" t="n">
        <v>46028</v>
      </c>
      <c r="H7" s="3" t="inlineStr">
        <is>
          <t>VHI Healthcare</t>
        </is>
      </c>
      <c r="I7" s="3" t="inlineStr">
        <is>
          <t>Family</t>
        </is>
      </c>
      <c r="J7" s="37" t="n">
        <v>46023</v>
      </c>
      <c r="K7" s="37" t="n">
        <v>46387</v>
      </c>
      <c r="L7" s="3" t="inlineStr">
        <is>
          <t>Annual</t>
        </is>
      </c>
      <c r="M7" s="38" t="n">
        <v>4800</v>
      </c>
      <c r="N7" s="38" t="n">
        <v>4800</v>
      </c>
      <c r="O7" s="38" t="n">
        <v>600</v>
      </c>
      <c r="P7" s="39">
        <f>MAX(0,N7-O7)</f>
        <v/>
      </c>
      <c r="Q7" s="7" t="n">
        <v>0.4</v>
      </c>
      <c r="R7" s="40">
        <f>P7*Q7</f>
        <v/>
      </c>
      <c r="S7" s="39">
        <f>P7*0.1095</f>
        <v/>
      </c>
      <c r="T7" s="39">
        <f>N7+S7-O7</f>
        <v/>
      </c>
      <c r="U7" s="9" t="n">
        <v>2026</v>
      </c>
      <c r="V7" s="3" t="inlineStr">
        <is>
          <t>Active</t>
        </is>
      </c>
    </row>
    <row r="8">
      <c r="A8" s="10" t="inlineStr">
        <is>
          <t>EMP006</t>
        </is>
      </c>
      <c r="B8" s="10" t="inlineStr">
        <is>
          <t>Conor Ryan</t>
        </is>
      </c>
      <c r="C8" s="10" t="inlineStr">
        <is>
          <t>Sales</t>
        </is>
      </c>
      <c r="D8" s="10" t="inlineStr">
        <is>
          <t>Kilkenny</t>
        </is>
      </c>
      <c r="E8" s="10" t="inlineStr">
        <is>
          <t>6789012F</t>
        </is>
      </c>
      <c r="F8" s="10" t="inlineStr">
        <is>
          <t>Permanent</t>
        </is>
      </c>
      <c r="G8" s="41" t="n">
        <v>46119</v>
      </c>
      <c r="H8" s="10" t="inlineStr">
        <is>
          <t>Irish Life Health</t>
        </is>
      </c>
      <c r="I8" s="10" t="inlineStr">
        <is>
          <t>Couple</t>
        </is>
      </c>
      <c r="J8" s="41" t="n">
        <v>46113</v>
      </c>
      <c r="K8" s="41" t="n">
        <v>46387</v>
      </c>
      <c r="L8" s="10" t="inlineStr">
        <is>
          <t>Annual</t>
        </is>
      </c>
      <c r="M8" s="38" t="n">
        <v>2600</v>
      </c>
      <c r="N8" s="38" t="n">
        <v>2600</v>
      </c>
      <c r="O8" s="38" t="n">
        <v>0</v>
      </c>
      <c r="P8" s="42">
        <f>MAX(0,N8-O8)</f>
        <v/>
      </c>
      <c r="Q8" s="7" t="n">
        <v>0.52</v>
      </c>
      <c r="R8" s="43">
        <f>P8*Q8</f>
        <v/>
      </c>
      <c r="S8" s="42">
        <f>P8*0.1095</f>
        <v/>
      </c>
      <c r="T8" s="42">
        <f>N8+S8-O8</f>
        <v/>
      </c>
      <c r="U8" s="14" t="n">
        <v>2026</v>
      </c>
      <c r="V8" s="10" t="inlineStr">
        <is>
          <t>Active</t>
        </is>
      </c>
    </row>
    <row r="9">
      <c r="A9" s="3" t="inlineStr">
        <is>
          <t>EMP007</t>
        </is>
      </c>
      <c r="B9" s="3" t="inlineStr">
        <is>
          <t>Ciara Kelly</t>
        </is>
      </c>
      <c r="C9" s="3" t="inlineStr">
        <is>
          <t>Legal</t>
        </is>
      </c>
      <c r="D9" s="3" t="inlineStr">
        <is>
          <t>Sligo</t>
        </is>
      </c>
      <c r="E9" s="3" t="inlineStr">
        <is>
          <t>7890123G</t>
        </is>
      </c>
      <c r="F9" s="3" t="inlineStr">
        <is>
          <t>Permanent</t>
        </is>
      </c>
      <c r="G9" s="37" t="n">
        <v>46028</v>
      </c>
      <c r="H9" s="3" t="inlineStr">
        <is>
          <t>Laya Healthcare</t>
        </is>
      </c>
      <c r="I9" s="3" t="inlineStr">
        <is>
          <t>Single</t>
        </is>
      </c>
      <c r="J9" s="37" t="n">
        <v>46023</v>
      </c>
      <c r="K9" s="37" t="n">
        <v>46387</v>
      </c>
      <c r="L9" s="3" t="inlineStr">
        <is>
          <t>Annual</t>
        </is>
      </c>
      <c r="M9" s="38" t="n">
        <v>1400</v>
      </c>
      <c r="N9" s="38" t="n">
        <v>1400</v>
      </c>
      <c r="O9" s="38" t="n">
        <v>400</v>
      </c>
      <c r="P9" s="39">
        <f>MAX(0,N9-O9)</f>
        <v/>
      </c>
      <c r="Q9" s="7" t="n">
        <v>0.48</v>
      </c>
      <c r="R9" s="40">
        <f>P9*Q9</f>
        <v/>
      </c>
      <c r="S9" s="39">
        <f>P9*0.1095</f>
        <v/>
      </c>
      <c r="T9" s="39">
        <f>N9+S9-O9</f>
        <v/>
      </c>
      <c r="U9" s="9" t="n">
        <v>2026</v>
      </c>
      <c r="V9" s="3" t="inlineStr">
        <is>
          <t>Active</t>
        </is>
      </c>
    </row>
    <row r="10">
      <c r="A10" s="10" t="inlineStr">
        <is>
          <t>EMP008</t>
        </is>
      </c>
      <c r="B10" s="10" t="inlineStr">
        <is>
          <t>Oisín Byrne</t>
        </is>
      </c>
      <c r="C10" s="10" t="inlineStr">
        <is>
          <t>Finance</t>
        </is>
      </c>
      <c r="D10" s="10" t="inlineStr">
        <is>
          <t>Drogheda</t>
        </is>
      </c>
      <c r="E10" s="10" t="inlineStr">
        <is>
          <t>8901234H</t>
        </is>
      </c>
      <c r="F10" s="10" t="inlineStr">
        <is>
          <t>Fixed-term</t>
        </is>
      </c>
      <c r="G10" s="41" t="n">
        <v>46147</v>
      </c>
      <c r="H10" s="10" t="inlineStr">
        <is>
          <t>VHI Healthcare</t>
        </is>
      </c>
      <c r="I10" s="10" t="inlineStr">
        <is>
          <t>Family</t>
        </is>
      </c>
      <c r="J10" s="41" t="n">
        <v>46143</v>
      </c>
      <c r="K10" s="41" t="n">
        <v>46295</v>
      </c>
      <c r="L10" s="10" t="inlineStr">
        <is>
          <t>Annual</t>
        </is>
      </c>
      <c r="M10" s="38" t="n">
        <v>4000</v>
      </c>
      <c r="N10" s="38" t="n">
        <v>4000</v>
      </c>
      <c r="O10" s="38" t="n">
        <v>0</v>
      </c>
      <c r="P10" s="42">
        <f>MAX(0,N10-O10)</f>
        <v/>
      </c>
      <c r="Q10" s="7" t="n">
        <v>0.4</v>
      </c>
      <c r="R10" s="43">
        <f>P10*Q10</f>
        <v/>
      </c>
      <c r="S10" s="42">
        <f>P10*0.1095</f>
        <v/>
      </c>
      <c r="T10" s="42">
        <f>N10+S10-O10</f>
        <v/>
      </c>
      <c r="U10" s="14" t="n">
        <v>2026</v>
      </c>
      <c r="V10" s="10" t="inlineStr">
        <is>
          <t>Ceased</t>
        </is>
      </c>
    </row>
    <row r="11">
      <c r="A11" s="3" t="inlineStr">
        <is>
          <t>EMP009</t>
        </is>
      </c>
      <c r="B11" s="3" t="inlineStr">
        <is>
          <t>Róisín Healy</t>
        </is>
      </c>
      <c r="C11" s="3" t="inlineStr">
        <is>
          <t>IT</t>
        </is>
      </c>
      <c r="D11" s="3" t="inlineStr">
        <is>
          <t>Dundalk</t>
        </is>
      </c>
      <c r="E11" s="3" t="inlineStr">
        <is>
          <t>9012345I</t>
        </is>
      </c>
      <c r="F11" s="3" t="inlineStr">
        <is>
          <t>Permanent</t>
        </is>
      </c>
      <c r="G11" s="37" t="n">
        <v>46028</v>
      </c>
      <c r="H11" s="3" t="inlineStr">
        <is>
          <t>Irish Life Health</t>
        </is>
      </c>
      <c r="I11" s="3" t="inlineStr">
        <is>
          <t>Single</t>
        </is>
      </c>
      <c r="J11" s="37" t="n">
        <v>46023</v>
      </c>
      <c r="K11" s="37" t="n">
        <v>46387</v>
      </c>
      <c r="L11" s="3" t="inlineStr">
        <is>
          <t>Annual</t>
        </is>
      </c>
      <c r="M11" s="38" t="n">
        <v>1300</v>
      </c>
      <c r="N11" s="38" t="n">
        <v>1300</v>
      </c>
      <c r="O11" s="38" t="n">
        <v>0</v>
      </c>
      <c r="P11" s="39">
        <f>MAX(0,N11-O11)</f>
        <v/>
      </c>
      <c r="Q11" s="7" t="n">
        <v>0.52</v>
      </c>
      <c r="R11" s="40">
        <f>P11*Q11</f>
        <v/>
      </c>
      <c r="S11" s="39">
        <f>P11*0.1095</f>
        <v/>
      </c>
      <c r="T11" s="39">
        <f>N11+S11-O11</f>
        <v/>
      </c>
      <c r="U11" s="9" t="n">
        <v>2026</v>
      </c>
      <c r="V11" s="3" t="inlineStr">
        <is>
          <t>Active</t>
        </is>
      </c>
    </row>
    <row r="12">
      <c r="A12" s="10" t="inlineStr">
        <is>
          <t>EMP010</t>
        </is>
      </c>
      <c r="B12" s="10" t="inlineStr">
        <is>
          <t>Liam McGrath</t>
        </is>
      </c>
      <c r="C12" s="10" t="inlineStr">
        <is>
          <t>Operations</t>
        </is>
      </c>
      <c r="D12" s="10" t="inlineStr">
        <is>
          <t>Wexford</t>
        </is>
      </c>
      <c r="E12" s="10" t="inlineStr">
        <is>
          <t>0123456J</t>
        </is>
      </c>
      <c r="F12" s="10" t="inlineStr">
        <is>
          <t>Permanent</t>
        </is>
      </c>
      <c r="G12" s="41" t="n">
        <v>46174</v>
      </c>
      <c r="H12" s="10" t="inlineStr">
        <is>
          <t>Laya Healthcare</t>
        </is>
      </c>
      <c r="I12" s="10" t="inlineStr">
        <is>
          <t>Couple</t>
        </is>
      </c>
      <c r="J12" s="41" t="n">
        <v>46174</v>
      </c>
      <c r="K12" s="41" t="n">
        <v>46387</v>
      </c>
      <c r="L12" s="10" t="inlineStr">
        <is>
          <t>Annual</t>
        </is>
      </c>
      <c r="M12" s="38" t="n">
        <v>2400</v>
      </c>
      <c r="N12" s="38" t="n">
        <v>2400</v>
      </c>
      <c r="O12" s="38" t="n">
        <v>300</v>
      </c>
      <c r="P12" s="42">
        <f>MAX(0,N12-O12)</f>
        <v/>
      </c>
      <c r="Q12" s="7" t="n">
        <v>0.48</v>
      </c>
      <c r="R12" s="43">
        <f>P12*Q12</f>
        <v/>
      </c>
      <c r="S12" s="42">
        <f>P12*0.1095</f>
        <v/>
      </c>
      <c r="T12" s="42">
        <f>N12+S12-O12</f>
        <v/>
      </c>
      <c r="U12" s="14" t="n">
        <v>2026</v>
      </c>
      <c r="V12" s="10" t="inlineStr">
        <is>
          <t>Pending</t>
        </is>
      </c>
    </row>
    <row r="13">
      <c r="A13" s="15" t="inlineStr">
        <is>
          <t>TOTALS</t>
        </is>
      </c>
      <c r="B13" s="15" t="n"/>
      <c r="C13" s="15" t="n"/>
      <c r="D13" s="15" t="n"/>
      <c r="E13" s="15" t="n"/>
      <c r="F13" s="15" t="n"/>
      <c r="G13" s="15" t="n"/>
      <c r="H13" s="15" t="n"/>
      <c r="I13" s="15" t="n"/>
      <c r="J13" s="15" t="n"/>
      <c r="K13" s="15" t="n"/>
      <c r="L13" s="15" t="n"/>
      <c r="M13" s="44">
        <f>SUM(M3:M12)</f>
        <v/>
      </c>
      <c r="N13" s="44">
        <f>SUM(N3:N12)</f>
        <v/>
      </c>
      <c r="O13" s="44">
        <f>SUM(O3:O12)</f>
        <v/>
      </c>
      <c r="P13" s="44">
        <f>SUM(P3:P12)</f>
        <v/>
      </c>
      <c r="Q13" s="15" t="n"/>
      <c r="R13" s="44">
        <f>SUM(R3:R12)</f>
        <v/>
      </c>
      <c r="S13" s="44">
        <f>SUM(S3:S12)</f>
        <v/>
      </c>
      <c r="T13" s="44">
        <f>SUM(T3:T12)</f>
        <v/>
      </c>
      <c r="U13" s="15" t="n"/>
      <c r="V13" s="15" t="n"/>
    </row>
  </sheetData>
  <mergeCells count="1">
    <mergeCell ref="A1:V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33"/>
  <sheetViews>
    <sheetView workbookViewId="0">
      <selection activeCell="A1" sqref="A1"/>
    </sheetView>
  </sheetViews>
  <sheetFormatPr baseColWidth="8" defaultRowHeight="15"/>
  <cols>
    <col width="38" customWidth="1" min="1" max="1"/>
    <col width="22" customWidth="1" min="2" max="2"/>
    <col width="6" customWidth="1" min="3" max="3"/>
    <col width="28" customWidth="1" min="4" max="4"/>
    <col width="18" customWidth="1" min="5" max="5"/>
    <col width="6" customWidth="1" min="6" max="6"/>
    <col width="22" customWidth="1" min="7" max="7"/>
    <col width="18" customWidth="1" min="8" max="8"/>
  </cols>
  <sheetData>
    <row r="1" ht="30" customHeight="1">
      <c r="A1" s="1" t="inlineStr">
        <is>
          <t>BIK Health Insurance – Summary Dashboard | Tax Year 2026</t>
        </is>
      </c>
    </row>
    <row r="2" ht="22" customHeight="1">
      <c r="A2" s="17" t="inlineStr">
        <is>
          <t>Key Metrics</t>
        </is>
      </c>
      <c r="D2" s="17" t="inlineStr">
        <is>
          <t>Policy Type</t>
        </is>
      </c>
    </row>
    <row r="3">
      <c r="A3" s="18" t="inlineStr">
        <is>
          <t>Total Annual Premiums</t>
        </is>
      </c>
      <c r="B3" s="45">
        <f>SUM('BIK Register'!M3:M12)</f>
        <v/>
      </c>
      <c r="D3" s="18" t="inlineStr">
        <is>
          <t>Single</t>
        </is>
      </c>
      <c r="E3" s="20">
        <f>COUNTIF('BIK Register'!I3:I12,"Single")</f>
        <v/>
      </c>
    </row>
    <row r="4">
      <c r="A4" s="21" t="inlineStr">
        <is>
          <t>Total Employer-Paid Premium</t>
        </is>
      </c>
      <c r="B4" s="45">
        <f>SUM('BIK Register'!N3:N12)</f>
        <v/>
      </c>
      <c r="D4" s="21" t="inlineStr">
        <is>
          <t>Couple</t>
        </is>
      </c>
      <c r="E4" s="22">
        <f>COUNTIF('BIK Register'!I3:I12,"Couple")</f>
        <v/>
      </c>
    </row>
    <row r="5">
      <c r="A5" s="18" t="inlineStr">
        <is>
          <t>Total Employee Reimbursements</t>
        </is>
      </c>
      <c r="B5" s="45">
        <f>SUM('BIK Register'!O3:O12)</f>
        <v/>
      </c>
      <c r="D5" s="18" t="inlineStr">
        <is>
          <t>Family</t>
        </is>
      </c>
      <c r="E5" s="20">
        <f>COUNTIF('BIK Register'!I3:I12,"Family")</f>
        <v/>
      </c>
    </row>
    <row r="6">
      <c r="A6" s="21" t="inlineStr">
        <is>
          <t>Total BIK Assessable Amount</t>
        </is>
      </c>
      <c r="B6" s="45">
        <f>SUM('BIK Register'!P3:P12)</f>
        <v/>
      </c>
    </row>
    <row r="7">
      <c r="A7" s="18" t="inlineStr">
        <is>
          <t>Total Est. Tax Cost to Employees</t>
        </is>
      </c>
      <c r="B7" s="45">
        <f>SUM('BIK Register'!R3:R12)</f>
        <v/>
      </c>
    </row>
    <row r="8">
      <c r="A8" s="21" t="inlineStr">
        <is>
          <t>Total Employer PRSI on BIK</t>
        </is>
      </c>
      <c r="B8" s="45">
        <f>SUM('BIK Register'!S3:S12)</f>
        <v/>
      </c>
    </row>
    <row r="9">
      <c r="A9" s="18" t="inlineStr">
        <is>
          <t>Total Net Employer Cost</t>
        </is>
      </c>
      <c r="B9" s="45">
        <f>SUM('BIK Register'!T3:T12)</f>
        <v/>
      </c>
    </row>
    <row r="10">
      <c r="A10" s="21" t="inlineStr">
        <is>
          <t>Average Annual Premium per Employee</t>
        </is>
      </c>
      <c r="B10" s="42">
        <f>IFERROR(AVERAGE('BIK Register'!M3:M12),0)</f>
        <v/>
      </c>
    </row>
    <row r="11">
      <c r="A11" s="18" t="inlineStr">
        <is>
          <t>Active Policy Count</t>
        </is>
      </c>
      <c r="B11" s="23">
        <f>COUNTIF('BIK Register'!V3:V12,"Active")</f>
        <v/>
      </c>
    </row>
    <row r="12">
      <c r="A12" s="21" t="inlineStr">
        <is>
          <t>Ceased Policy Count</t>
        </is>
      </c>
      <c r="B12" s="24">
        <f>COUNTIF('BIK Register'!V3:V12,"Ceased")</f>
        <v/>
      </c>
    </row>
    <row r="13">
      <c r="A13" s="18" t="inlineStr">
        <is>
          <t>Pending Policy Count</t>
        </is>
      </c>
      <c r="B13" s="23">
        <f>COUNTIF('BIK Register'!V3:V12,"Pending")</f>
        <v/>
      </c>
    </row>
    <row r="14">
      <c r="A14" s="21" t="inlineStr">
        <is>
          <t>Single Policy Count</t>
        </is>
      </c>
      <c r="B14" s="24">
        <f>COUNTIF('BIK Register'!I3:I12,"Single")</f>
        <v/>
      </c>
    </row>
    <row r="15">
      <c r="A15" s="18" t="inlineStr">
        <is>
          <t>Couple Policy Count</t>
        </is>
      </c>
      <c r="B15" s="23">
        <f>COUNTIF('BIK Register'!I3:I12,"Couple")</f>
        <v/>
      </c>
    </row>
    <row r="16">
      <c r="A16" s="21" t="inlineStr">
        <is>
          <t>Family Policy Count</t>
        </is>
      </c>
      <c r="B16" s="24">
        <f>COUNTIF('BIK Register'!I3:I12,"Family")</f>
        <v/>
      </c>
    </row>
    <row r="17">
      <c r="A17" s="18" t="inlineStr">
        <is>
          <t>% Family Policies</t>
        </is>
      </c>
      <c r="B17" s="25">
        <f>IFERROR(COUNTIF('BIK Register'!I3:I12,"Family")/COUNTA('BIK Register'!I3:I12),0)</f>
        <v/>
      </c>
    </row>
    <row r="18">
      <c r="A18" s="21" t="inlineStr">
        <is>
          <t>% Single Policies</t>
        </is>
      </c>
      <c r="B18" s="26">
        <f>IFERROR(COUNTIF('BIK Register'!I3:I12,"Single")/COUNTA('BIK Register'!I3:I12),0)</f>
        <v/>
      </c>
    </row>
    <row r="19"/>
    <row r="20"/>
    <row r="21"/>
    <row r="22">
      <c r="A22" s="27" t="inlineStr">
        <is>
          <t>Employee BIK Chart Data</t>
        </is>
      </c>
    </row>
    <row r="23">
      <c r="A23" s="28" t="inlineStr">
        <is>
          <t>Employee Name</t>
        </is>
      </c>
      <c r="B23" s="28" t="inlineStr">
        <is>
          <t>BIK Assessable (€)</t>
        </is>
      </c>
      <c r="C23" s="28" t="inlineStr">
        <is>
          <t>Est. Tax Cost (€)</t>
        </is>
      </c>
    </row>
    <row r="24">
      <c r="A24" s="29" t="inlineStr">
        <is>
          <t>Aoife Byrne</t>
        </is>
      </c>
      <c r="B24" s="46" t="n">
        <v>4200</v>
      </c>
      <c r="C24" s="46" t="n">
        <v>2184</v>
      </c>
    </row>
    <row r="25">
      <c r="A25" s="29" t="inlineStr">
        <is>
          <t>Seán Murphy</t>
        </is>
      </c>
      <c r="B25" s="46" t="n">
        <v>2800</v>
      </c>
      <c r="C25" s="46" t="n">
        <v>1344</v>
      </c>
    </row>
    <row r="26">
      <c r="A26" s="29" t="inlineStr">
        <is>
          <t>Niamh Kavanagh</t>
        </is>
      </c>
      <c r="B26" s="46" t="n">
        <v>1000</v>
      </c>
      <c r="C26" s="46" t="n">
        <v>400</v>
      </c>
    </row>
    <row r="27">
      <c r="A27" s="29" t="inlineStr">
        <is>
          <t>Cian O'Donnell</t>
        </is>
      </c>
      <c r="B27" s="46" t="n">
        <v>1500</v>
      </c>
      <c r="C27" s="46" t="n">
        <v>780</v>
      </c>
    </row>
    <row r="28">
      <c r="A28" s="29" t="inlineStr">
        <is>
          <t>Saoirse Walsh</t>
        </is>
      </c>
      <c r="B28" s="46" t="n">
        <v>4200</v>
      </c>
      <c r="C28" s="46" t="n">
        <v>1680</v>
      </c>
    </row>
    <row r="29">
      <c r="A29" s="29" t="inlineStr">
        <is>
          <t>Conor Ryan</t>
        </is>
      </c>
      <c r="B29" s="46" t="n">
        <v>2600</v>
      </c>
      <c r="C29" s="46" t="n">
        <v>1352</v>
      </c>
    </row>
    <row r="30">
      <c r="A30" s="29" t="inlineStr">
        <is>
          <t>Ciara Kelly</t>
        </is>
      </c>
      <c r="B30" s="46" t="n">
        <v>1000</v>
      </c>
      <c r="C30" s="46" t="n">
        <v>480</v>
      </c>
    </row>
    <row r="31">
      <c r="A31" s="29" t="inlineStr">
        <is>
          <t>Oisín Byrne</t>
        </is>
      </c>
      <c r="B31" s="46" t="n">
        <v>4000</v>
      </c>
      <c r="C31" s="46" t="n">
        <v>1600</v>
      </c>
    </row>
    <row r="32">
      <c r="A32" s="29" t="inlineStr">
        <is>
          <t>Róisín Healy</t>
        </is>
      </c>
      <c r="B32" s="46" t="n">
        <v>1300</v>
      </c>
      <c r="C32" s="46" t="n">
        <v>676</v>
      </c>
    </row>
    <row r="33">
      <c r="A33" s="29" t="inlineStr">
        <is>
          <t>Liam McGrath</t>
        </is>
      </c>
      <c r="B33" s="46" t="n">
        <v>2100</v>
      </c>
      <c r="C33" s="46" t="n">
        <v>1008</v>
      </c>
    </row>
  </sheetData>
  <mergeCells count="3">
    <mergeCell ref="A1:H1"/>
    <mergeCell ref="A2:B2"/>
    <mergeCell ref="D2:E2"/>
  </mergeCells>
  <pageMargins left="0.75" right="0.75" top="1" bottom="1" header="0.5" footer="0.5"/>
  <drawing xmlns:r="http://schemas.openxmlformats.org/officeDocument/2006/relationships" r:id="rId1"/>
</worksheet>
</file>

<file path=xl/worksheets/sheet3.xml><?xml version="1.0" encoding="utf-8"?>
<worksheet xmlns="http://schemas.openxmlformats.org/spreadsheetml/2006/main">
  <sheetPr>
    <outlinePr summaryBelow="1" summaryRight="1"/>
    <pageSetUpPr/>
  </sheetPr>
  <dimension ref="A1:F32"/>
  <sheetViews>
    <sheetView workbookViewId="0">
      <selection activeCell="A1" sqref="A1"/>
    </sheetView>
  </sheetViews>
  <sheetFormatPr baseColWidth="8" defaultRowHeight="15"/>
  <cols>
    <col width="28" customWidth="1" min="1" max="1"/>
    <col width="70" customWidth="1" min="2" max="2"/>
    <col width="6" customWidth="1" min="3" max="3"/>
    <col width="28" customWidth="1" min="4" max="4"/>
    <col width="30" customWidth="1" min="5" max="5"/>
    <col width="6" customWidth="1" min="6" max="6"/>
  </cols>
  <sheetData>
    <row r="1" ht="30" customHeight="1">
      <c r="A1" s="1" t="inlineStr">
        <is>
          <t>Instructions – BIK Health Insurance Tracker</t>
        </is>
      </c>
    </row>
    <row r="2" ht="22" customHeight="1">
      <c r="A2" s="31" t="inlineStr">
        <is>
          <t>Purpose of this Workbook</t>
        </is>
      </c>
      <c r="B2" s="47" t="n"/>
    </row>
    <row r="3" ht="40" customHeight="1">
      <c r="A3" s="32" t="inlineStr">
        <is>
          <t>Overview</t>
        </is>
      </c>
      <c r="B3" s="33" t="inlineStr">
        <is>
          <t>This workbook is designed to help Irish employers track Benefit in Kind (BIK) obligations arising from employer-paid health insurance premiums. It supports HR, payroll and finance teams in calculating PAYE/USC/PRSI impacts and employer PRSI costs for each employee covered.</t>
        </is>
      </c>
    </row>
    <row r="4"/>
    <row r="5" ht="22" customHeight="1">
      <c r="A5" s="31" t="inlineStr">
        <is>
          <t>BIK &amp; Health Insurance – Irish Tax Rules</t>
        </is>
      </c>
      <c r="B5" s="47" t="n"/>
    </row>
    <row r="6" ht="40" customHeight="1">
      <c r="A6" s="34" t="inlineStr">
        <is>
          <t>What is BIK?</t>
        </is>
      </c>
      <c r="B6" s="35" t="inlineStr">
        <is>
          <t>A Benefit in Kind (BIK) arises where an employer pays for a benefit for an employee that has a monetary value. Employer-paid health insurance premiums are a common BIK in Ireland.</t>
        </is>
      </c>
    </row>
    <row r="7" ht="40" customHeight="1">
      <c r="A7" s="32" t="inlineStr">
        <is>
          <t>Assessable Amount</t>
        </is>
      </c>
      <c r="B7" s="33" t="inlineStr">
        <is>
          <t>The BIK assessable amount equals the employer-paid premium less any amount the employee reimburses. Formula: =MAX(0, Employer Paid - Employee Reimbursement).</t>
        </is>
      </c>
    </row>
    <row r="8" ht="40" customHeight="1">
      <c r="A8" s="34" t="inlineStr">
        <is>
          <t>PAYE/USC/PRSI</t>
        </is>
      </c>
      <c r="B8" s="35" t="inlineStr">
        <is>
          <t>The BIK amount is added to the employee's gross pay for PAYE, USC and PRSI purposes. The estimated tax cost shown is the BIK amount multiplied by the employee's combined marginal rate. Always confirm exact rates with your payroll software or tax adviser.</t>
        </is>
      </c>
    </row>
    <row r="9" ht="40" customHeight="1">
      <c r="A9" s="32" t="inlineStr">
        <is>
          <t>Employer PRSI</t>
        </is>
      </c>
      <c r="B9" s="33" t="inlineStr">
        <is>
          <t>Employer PRSI is also due on the BIK amount at the applicable rate. This workbook uses 10.95% as a reference rate. Confirm the current rate applicable to each employee's salary band with Revenue's published tables.</t>
        </is>
      </c>
    </row>
    <row r="10" ht="40" customHeight="1">
      <c r="A10" s="34" t="inlineStr">
        <is>
          <t>Payroll Reporting</t>
        </is>
      </c>
      <c r="B10" s="35" t="inlineStr">
        <is>
          <t>BIK from health insurance must be reported through PAYE Modernisation (PMOD) via your payroll software each pay period. Ensure the payroll operator is notified of any new or changed policies. Revenue's guidance on BIK is available at www.revenue.ie.</t>
        </is>
      </c>
    </row>
    <row r="11"/>
    <row r="12" ht="22" customHeight="1">
      <c r="A12" s="31" t="inlineStr">
        <is>
          <t>How to Update Employee Records</t>
        </is>
      </c>
      <c r="B12" s="47" t="n"/>
    </row>
    <row r="13" ht="40" customHeight="1">
      <c r="A13" s="32" t="inlineStr">
        <is>
          <t>Adding an Employee</t>
        </is>
      </c>
      <c r="B13" s="33" t="inlineStr">
        <is>
          <t>Insert a new row in the BIK Register sheet. Fill in columns A–O and Q (pale yellow input cells). Columns P, R, S and T are calculated automatically — do not overwrite these formulas.</t>
        </is>
      </c>
    </row>
    <row r="14" ht="40" customHeight="1">
      <c r="A14" s="34" t="inlineStr">
        <is>
          <t>Changing a Premium</t>
        </is>
      </c>
      <c r="B14" s="35" t="inlineStr">
        <is>
          <t>Update the Annual Premium (col M), Employer Paid Premium (col N) and Employee Reimbursement (col O) when an insurer issues a revised premium notice. Calculated columns will update automatically.</t>
        </is>
      </c>
    </row>
    <row r="15" ht="40" customHeight="1">
      <c r="A15" s="32" t="inlineStr">
        <is>
          <t>Ceased Employees</t>
        </is>
      </c>
      <c r="B15" s="33" t="inlineStr">
        <is>
          <t>When an employee leaves or their cover ends, update the Status (col V) to 'Ceased' and enter the Cover End Date (col K). The Summary Dashboard counts of Active vs Ceased policies will update automatically.</t>
        </is>
      </c>
    </row>
    <row r="16" ht="40" customHeight="1">
      <c r="A16" s="34" t="inlineStr">
        <is>
          <t>PPS Numbers</t>
        </is>
      </c>
      <c r="B16" s="35" t="inlineStr">
        <is>
          <t>PPS numbers are sensitive personal data. Ensure this workbook is stored securely and access is restricted in line with your organisation's GDPR and data protection policies.</t>
        </is>
      </c>
    </row>
    <row r="17"/>
    <row r="18" ht="22" customHeight="1">
      <c r="A18" s="31" t="inlineStr">
        <is>
          <t>Formatting Notes</t>
        </is>
      </c>
      <c r="B18" s="47" t="n"/>
    </row>
    <row r="19" ht="40" customHeight="1">
      <c r="A19" s="32" t="inlineStr">
        <is>
          <t>Date Format</t>
        </is>
      </c>
      <c r="B19" s="33" t="inlineStr">
        <is>
          <t>All dates must be entered as DD/MM/YYYY (the Irish standard). If your system defaults to a different format, format the column as 'Date' with the DD/MM/YYYY pattern.</t>
        </is>
      </c>
    </row>
    <row r="20" ht="40" customHeight="1">
      <c r="A20" s="34" t="inlineStr">
        <is>
          <t>Currency Format</t>
        </is>
      </c>
      <c r="B20" s="35" t="inlineStr">
        <is>
          <t>All monetary values use the Irish euro format: €1,234.56 (dot as decimal, comma as thousands separator). Cells are pre-formatted; do not change the cell format.</t>
        </is>
      </c>
    </row>
    <row r="21" ht="40" customHeight="1">
      <c r="A21" s="32" t="inlineStr">
        <is>
          <t>Percentage Rates</t>
        </is>
      </c>
      <c r="B21" s="33" t="inlineStr">
        <is>
          <t>Enter PAYE/USC/PRSI rates as decimals (e.g. 0.52 for 52%). Cells are formatted as percentages and will display correctly.</t>
        </is>
      </c>
    </row>
    <row r="22"/>
    <row r="23" ht="22" customHeight="1">
      <c r="A23" s="31" t="inlineStr">
        <is>
          <t>Colour Legend</t>
        </is>
      </c>
      <c r="B23" s="47" t="n"/>
    </row>
    <row r="24">
      <c r="A24" s="18" t="inlineStr">
        <is>
          <t>Pale Yellow (#FFFBEB)</t>
        </is>
      </c>
      <c r="B24" s="3" t="inlineStr">
        <is>
          <t>Input cells – data entry required here</t>
        </is>
      </c>
    </row>
    <row r="25">
      <c r="A25" s="21" t="inlineStr">
        <is>
          <t>White / Light Blue</t>
        </is>
      </c>
      <c r="B25" s="10" t="inlineStr">
        <is>
          <t>Calculated cells – do not overwrite</t>
        </is>
      </c>
    </row>
    <row r="26">
      <c r="A26" s="18" t="inlineStr">
        <is>
          <t>Dark Navy (#1E293B)</t>
        </is>
      </c>
      <c r="B26" s="3" t="inlineStr">
        <is>
          <t>Main header rows and chart colours</t>
        </is>
      </c>
    </row>
    <row r="27">
      <c r="A27" s="21" t="inlineStr">
        <is>
          <t>Red (#C8102E)</t>
        </is>
      </c>
      <c r="B27" s="10" t="inlineStr">
        <is>
          <t>Section headers and alert/warning items</t>
        </is>
      </c>
    </row>
    <row r="28">
      <c r="A28" s="18" t="inlineStr">
        <is>
          <t>Green (#16A34A)</t>
        </is>
      </c>
      <c r="B28" s="3" t="inlineStr">
        <is>
          <t>Positive values – estimated tax costs</t>
        </is>
      </c>
    </row>
    <row r="29">
      <c r="A29" s="21" t="inlineStr">
        <is>
          <t>Light Grey (#F8FAFC)</t>
        </is>
      </c>
      <c r="B29" s="10" t="inlineStr">
        <is>
          <t>Alternating row shading for readability</t>
        </is>
      </c>
    </row>
    <row r="30"/>
    <row r="31" ht="22" customHeight="1">
      <c r="A31" s="31" t="inlineStr">
        <is>
          <t>Assumptions &amp; Disclaimers</t>
        </is>
      </c>
      <c r="B31" s="47" t="n"/>
    </row>
    <row r="32" ht="60" customHeight="1">
      <c r="A32" s="36" t="inlineStr">
        <is>
          <t>This workbook is provided as a practical aid only. It does not constitute tax, legal or financial advice. Irish tax legislation, Revenue guidance and PRSI rates are subject to change. Always verify calculations with a qualified tax adviser or payroll professional before use in payroll reporting. Rates used: Employer PRSI on BIK = 10.95%. PAYE/USC/PRSI combined marginal rates entered per employee (typical range 40–52%).</t>
        </is>
      </c>
      <c r="B32" s="47" t="n"/>
    </row>
  </sheetData>
  <mergeCells count="8">
    <mergeCell ref="A1:F1"/>
    <mergeCell ref="A2:B2"/>
    <mergeCell ref="A5:B5"/>
    <mergeCell ref="A12:B12"/>
    <mergeCell ref="A18:B18"/>
    <mergeCell ref="A23:B23"/>
    <mergeCell ref="A31:B31"/>
    <mergeCell ref="A32:B3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2026-06-19T02:12:06Z</dcterms:created>
  <dcterms:modified xmlns:dcterms="http://purl.org/dc/terms/" xmlns:xsi="http://www.w3.org/2001/XMLSchema-instance" xsi:type="dcterms:W3CDTF">2026-06-19T02:12:06Z</dcterms:modified>
</cp:coreProperties>
</file>